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0170" windowHeight="8295" activeTab="2"/>
  </bookViews>
  <sheets>
    <sheet name="Sum" sheetId="11" r:id="rId1"/>
    <sheet name="Bar" sheetId="10" r:id="rId2"/>
    <sheet name="OSU" sheetId="1" r:id="rId3"/>
    <sheet name="PSU" sheetId="2" r:id="rId4"/>
  </sheets>
  <calcPr calcId="145621"/>
</workbook>
</file>

<file path=xl/calcChain.xml><?xml version="1.0" encoding="utf-8"?>
<calcChain xmlns="http://schemas.openxmlformats.org/spreadsheetml/2006/main">
  <c r="Q4" i="1" l="1"/>
  <c r="Q5" i="1"/>
  <c r="Q6" i="1"/>
  <c r="Q7" i="1"/>
  <c r="Q8" i="1"/>
  <c r="Q9" i="1"/>
  <c r="Q10" i="1"/>
  <c r="Q11" i="1"/>
  <c r="Q12" i="1"/>
  <c r="Q13" i="1"/>
  <c r="Q3" i="1"/>
  <c r="M5" i="1"/>
  <c r="L13" i="1" l="1"/>
  <c r="M3" i="1"/>
  <c r="D3" i="1"/>
  <c r="I13" i="1" s="1"/>
  <c r="K4" i="2"/>
  <c r="K5" i="2"/>
  <c r="K6" i="2"/>
  <c r="K7" i="2"/>
  <c r="K8" i="2"/>
  <c r="K9" i="2"/>
  <c r="K10" i="2"/>
  <c r="K11" i="2"/>
  <c r="K12" i="2"/>
  <c r="K13" i="2"/>
  <c r="D3" i="2"/>
  <c r="K3" i="2" s="1"/>
  <c r="J13" i="2"/>
  <c r="J12" i="2"/>
  <c r="J11" i="2"/>
  <c r="J10" i="2"/>
  <c r="J9" i="2"/>
  <c r="J8" i="2"/>
  <c r="J7" i="2"/>
  <c r="J6" i="2"/>
  <c r="J5" i="2"/>
  <c r="J4" i="2"/>
  <c r="J3" i="2"/>
  <c r="C3" i="2"/>
  <c r="C3" i="1"/>
  <c r="H12" i="1" s="1"/>
  <c r="K12" i="1" s="1"/>
  <c r="H3" i="1" l="1"/>
  <c r="K3" i="1" s="1"/>
  <c r="H5" i="1"/>
  <c r="K5" i="1" s="1"/>
  <c r="H7" i="1"/>
  <c r="K7" i="1" s="1"/>
  <c r="H9" i="1"/>
  <c r="K9" i="1" s="1"/>
  <c r="H11" i="1"/>
  <c r="K11" i="1" s="1"/>
  <c r="H13" i="1"/>
  <c r="K13" i="1" s="1"/>
  <c r="I4" i="1"/>
  <c r="L4" i="1" s="1"/>
  <c r="I6" i="1"/>
  <c r="L6" i="1" s="1"/>
  <c r="I8" i="1"/>
  <c r="L8" i="1" s="1"/>
  <c r="I10" i="1"/>
  <c r="L10" i="1" s="1"/>
  <c r="I12" i="1"/>
  <c r="L12" i="1" s="1"/>
  <c r="H4" i="1"/>
  <c r="K4" i="1" s="1"/>
  <c r="H6" i="1"/>
  <c r="K6" i="1" s="1"/>
  <c r="H8" i="1"/>
  <c r="K8" i="1" s="1"/>
  <c r="H10" i="1"/>
  <c r="K10" i="1" s="1"/>
  <c r="I3" i="1"/>
  <c r="L3" i="1" s="1"/>
  <c r="I5" i="1"/>
  <c r="L5" i="1" s="1"/>
  <c r="I7" i="1"/>
  <c r="L7" i="1" s="1"/>
  <c r="I9" i="1"/>
  <c r="L9" i="1" s="1"/>
  <c r="I11" i="1"/>
  <c r="L11" i="1" s="1"/>
  <c r="M12" i="1" l="1"/>
  <c r="O13" i="1"/>
  <c r="O9" i="1"/>
  <c r="O5" i="1"/>
  <c r="M10" i="1"/>
  <c r="M6" i="1"/>
  <c r="O12" i="1"/>
  <c r="O8" i="1"/>
  <c r="O4" i="1"/>
  <c r="M11" i="1"/>
  <c r="M7" i="1"/>
  <c r="O11" i="1"/>
  <c r="O7" i="1"/>
  <c r="M8" i="1"/>
  <c r="M4" i="1"/>
  <c r="O10" i="1"/>
  <c r="O6" i="1"/>
  <c r="M13" i="1"/>
  <c r="M9" i="1"/>
  <c r="P5" i="1" l="1"/>
  <c r="P7" i="1"/>
  <c r="P9" i="1"/>
  <c r="P11" i="1"/>
  <c r="P13" i="1"/>
  <c r="P6" i="1"/>
  <c r="P8" i="1"/>
  <c r="P10" i="1"/>
  <c r="P12" i="1"/>
  <c r="P4" i="1"/>
  <c r="N5" i="1"/>
  <c r="N7" i="1"/>
  <c r="N9" i="1"/>
  <c r="N11" i="1"/>
  <c r="N13" i="1"/>
  <c r="N6" i="1"/>
  <c r="N8" i="1"/>
  <c r="N10" i="1"/>
  <c r="N12" i="1"/>
  <c r="N4" i="1"/>
  <c r="O14" i="1"/>
  <c r="M14" i="1"/>
</calcChain>
</file>

<file path=xl/sharedStrings.xml><?xml version="1.0" encoding="utf-8"?>
<sst xmlns="http://schemas.openxmlformats.org/spreadsheetml/2006/main" count="253" uniqueCount="96">
  <si>
    <t>Ohio State</t>
  </si>
  <si>
    <t>2014-2015 Schedule/Results</t>
  </si>
  <si>
    <t>Record: 13-18-3</t>
  </si>
  <si>
    <t>W</t>
  </si>
  <si>
    <t>10 Fri</t>
  </si>
  <si>
    <t>ot </t>
  </si>
  <si>
    <t>Providence (nc)</t>
  </si>
  <si>
    <t>11 Sat</t>
  </si>
  <si>
    <t>L</t>
  </si>
  <si>
    <t>17 Fri</t>
  </si>
  <si>
    <t>Miami (nc)</t>
  </si>
  <si>
    <t>18 Sat</t>
  </si>
  <si>
    <t>at Miami (nc)</t>
  </si>
  <si>
    <t>31 Fri</t>
  </si>
  <si>
    <t>T</t>
  </si>
  <si>
    <t>at Canisius (nc)</t>
  </si>
  <si>
    <t>01 Sat</t>
  </si>
  <si>
    <t>07 Fri</t>
  </si>
  <si>
    <t>Nebraska-Omaha (nc)</t>
  </si>
  <si>
    <t>08 Sat</t>
  </si>
  <si>
    <t>14 Fri</t>
  </si>
  <si>
    <t>at Bowling Green (nc)</t>
  </si>
  <si>
    <t>15 Sat</t>
  </si>
  <si>
    <t>Bowling Green (nc)</t>
  </si>
  <si>
    <t>20 Thu</t>
  </si>
  <si>
    <t>Michigan State</t>
  </si>
  <si>
    <t>21 Fri</t>
  </si>
  <si>
    <t>28 Fri</t>
  </si>
  <si>
    <t>vs Western Michigan (nc)</t>
  </si>
  <si>
    <t>29 Sat</t>
  </si>
  <si>
    <t>at Notre Dame (nc)</t>
  </si>
  <si>
    <t>05 Fri</t>
  </si>
  <si>
    <t>at Michigan</t>
  </si>
  <si>
    <t>02 Fri</t>
  </si>
  <si>
    <t>at Mercyhurst (nc)</t>
  </si>
  <si>
    <t>03 Sat</t>
  </si>
  <si>
    <t>09 Fri</t>
  </si>
  <si>
    <t>at Penn State</t>
  </si>
  <si>
    <t>10 Sat</t>
  </si>
  <si>
    <t>16 Fri</t>
  </si>
  <si>
    <t>Michigan</t>
  </si>
  <si>
    <t>23 Fri</t>
  </si>
  <si>
    <t>at Michigan State</t>
  </si>
  <si>
    <t>24 Sat</t>
  </si>
  <si>
    <t>06 Fri</t>
  </si>
  <si>
    <t>at Minnesota</t>
  </si>
  <si>
    <t>07 Sat</t>
  </si>
  <si>
    <t>13 Fri</t>
  </si>
  <si>
    <t>Wisconsin</t>
  </si>
  <si>
    <t>14 Sat</t>
  </si>
  <si>
    <t>20 Fri</t>
  </si>
  <si>
    <t>22 Sun</t>
  </si>
  <si>
    <t>27 Fri</t>
  </si>
  <si>
    <t>Penn State</t>
  </si>
  <si>
    <t>28 Sat</t>
  </si>
  <si>
    <t>Minnesota</t>
  </si>
  <si>
    <t>at Wisconsin</t>
  </si>
  <si>
    <t>Record: 18-14-4</t>
  </si>
  <si>
    <t>Connecticut (nc)</t>
  </si>
  <si>
    <t>vs Alaska-Anchorage (nc)</t>
  </si>
  <si>
    <t>at Alaska-Fairbanks (nc)</t>
  </si>
  <si>
    <t>24 Fri</t>
  </si>
  <si>
    <t>Holy Cross (nc)</t>
  </si>
  <si>
    <t>26 Sun</t>
  </si>
  <si>
    <t>30 Thu</t>
  </si>
  <si>
    <t>Bentley (nc)</t>
  </si>
  <si>
    <t>at Mass.-Lowell (nc)</t>
  </si>
  <si>
    <t>22 Sat</t>
  </si>
  <si>
    <t>vs Cornell (nc)</t>
  </si>
  <si>
    <t>06 Sat</t>
  </si>
  <si>
    <t>29 Mon</t>
  </si>
  <si>
    <t>vs Robert Morris (nc)</t>
  </si>
  <si>
    <t>30 Tue</t>
  </si>
  <si>
    <t>17 Sat</t>
  </si>
  <si>
    <t>Northern Michigan (nc)</t>
  </si>
  <si>
    <t>31 Sat</t>
  </si>
  <si>
    <t>vs Vermont (nc)</t>
  </si>
  <si>
    <t>21 Sat</t>
  </si>
  <si>
    <t>at Ohio State</t>
  </si>
  <si>
    <t>19 Thu</t>
  </si>
  <si>
    <t>vs Ohio State (nc)</t>
  </si>
  <si>
    <t>Goals</t>
  </si>
  <si>
    <t>Against</t>
  </si>
  <si>
    <t>Avg</t>
  </si>
  <si>
    <r>
      <t>P(</t>
    </r>
    <r>
      <rPr>
        <i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; μ) = (e</t>
    </r>
    <r>
      <rPr>
        <vertAlign val="superscript"/>
        <sz val="11"/>
        <color theme="1"/>
        <rFont val="Calibri"/>
        <family val="2"/>
        <scheme val="minor"/>
      </rPr>
      <t>-μ</t>
    </r>
    <r>
      <rPr>
        <sz val="11"/>
        <color theme="1"/>
        <rFont val="Calibri"/>
        <family val="2"/>
        <scheme val="minor"/>
      </rPr>
      <t>) (μ</t>
    </r>
    <r>
      <rPr>
        <vertAlign val="super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) / x!</t>
    </r>
  </si>
  <si>
    <t>OSU Goals</t>
  </si>
  <si>
    <t>OSU Goals Against</t>
  </si>
  <si>
    <t>PSU Goals</t>
  </si>
  <si>
    <t>PSU Goals Against</t>
  </si>
  <si>
    <t>Goal Count</t>
  </si>
  <si>
    <t>Sum</t>
  </si>
  <si>
    <t>Odds OSU Scores X Goals and Wins</t>
  </si>
  <si>
    <t>Odds PSU Scores X Goals and Wins</t>
  </si>
  <si>
    <t>OSU-O vs. PSU-D</t>
  </si>
  <si>
    <t>OSU-D vs. PSU-O</t>
  </si>
  <si>
    <t>Differential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</si>
</sst>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0_);_(* \(#,##0.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1"/>
      <color rgb="FFFFA500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/>
    <xf numFmtId="17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43" fontId="0" fillId="0" borderId="0" xfId="1" applyFont="1" applyAlignment="1"/>
    <xf numFmtId="164" fontId="0" fillId="0" borderId="0" xfId="1" applyNumberFormat="1" applyFont="1" applyAlignment="1"/>
    <xf numFmtId="10" fontId="0" fillId="0" borderId="0" xfId="2" applyNumberFormat="1" applyFont="1" applyAlignment="1"/>
    <xf numFmtId="10" fontId="0" fillId="0" borderId="0" xfId="0" applyNumberFormat="1" applyAlignment="1"/>
    <xf numFmtId="43" fontId="0" fillId="0" borderId="0" xfId="0" applyNumberFormat="1" applyAlignment="1"/>
    <xf numFmtId="0" fontId="0" fillId="0" borderId="0" xfId="0" applyAlignment="1">
      <alignment horizont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/>
    <xf numFmtId="0" fontId="5" fillId="2" borderId="0" xfId="0" applyFont="1" applyFill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Running Total of Odds of Team Scoring X Goals and Winning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OSU!$M$2</c:f>
              <c:strCache>
                <c:ptCount val="1"/>
                <c:pt idx="0">
                  <c:v>Odds OSU Scores X Goals and Wins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OSU!$G$3:$G$13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OSU!$N$3:$N$13</c:f>
              <c:numCache>
                <c:formatCode>0.00%</c:formatCode>
                <c:ptCount val="11"/>
                <c:pt idx="0">
                  <c:v>0</c:v>
                </c:pt>
                <c:pt idx="1">
                  <c:v>6.0696056805645106E-3</c:v>
                </c:pt>
                <c:pt idx="2">
                  <c:v>4.3271313181373776E-2</c:v>
                </c:pt>
                <c:pt idx="3">
                  <c:v>0.12342321976551859</c:v>
                </c:pt>
                <c:pt idx="4">
                  <c:v>0.21573868957820064</c:v>
                </c:pt>
                <c:pt idx="5">
                  <c:v>0.28499347251046281</c:v>
                </c:pt>
                <c:pt idx="6">
                  <c:v>0.32315477425428157</c:v>
                </c:pt>
                <c:pt idx="7">
                  <c:v>0.33989649738635119</c:v>
                </c:pt>
                <c:pt idx="8">
                  <c:v>0.34607413465775189</c:v>
                </c:pt>
                <c:pt idx="9">
                  <c:v>0.34806246672582619</c:v>
                </c:pt>
                <c:pt idx="10">
                  <c:v>0.34863390714316117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OSU!$O$2</c:f>
              <c:strCache>
                <c:ptCount val="1"/>
                <c:pt idx="0">
                  <c:v>Odds PSU Scores X Goals and Wins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val>
            <c:numRef>
              <c:f>OSU!$P$3:$P$13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2.7060002621613701E-2</c:v>
                </c:pt>
                <c:pt idx="2">
                  <c:v>0.11882521545991269</c:v>
                </c:pt>
                <c:pt idx="3">
                  <c:v>0.26905261211104642</c:v>
                </c:pt>
                <c:pt idx="4">
                  <c:v>0.42201268658097735</c:v>
                </c:pt>
                <c:pt idx="5">
                  <c:v>0.53391853273358103</c:v>
                </c:pt>
                <c:pt idx="6">
                  <c:v>0.59834546949267486</c:v>
                </c:pt>
                <c:pt idx="7">
                  <c:v>0.62927883844886523</c:v>
                </c:pt>
                <c:pt idx="8">
                  <c:v>0.64212483376890128</c:v>
                </c:pt>
                <c:pt idx="9">
                  <c:v>0.64684648895412722</c:v>
                </c:pt>
                <c:pt idx="10">
                  <c:v>0.64840626366342613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48384"/>
        <c:axId val="115326976"/>
      </c:lineChart>
      <c:catAx>
        <c:axId val="12844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326976"/>
        <c:crosses val="autoZero"/>
        <c:auto val="1"/>
        <c:lblAlgn val="ctr"/>
        <c:lblOffset val="100"/>
        <c:noMultiLvlLbl val="0"/>
      </c:catAx>
      <c:valAx>
        <c:axId val="11532697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284483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Odds of Team Scoring X Goals and Winning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OSU!$M$2</c:f>
              <c:strCache>
                <c:ptCount val="1"/>
                <c:pt idx="0">
                  <c:v>Odds OSU Scores X Goals and Wins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OSU!$G$3:$G$13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OSU!$M$3:$M$13</c:f>
              <c:numCache>
                <c:formatCode>0.00%</c:formatCode>
                <c:ptCount val="11"/>
                <c:pt idx="0">
                  <c:v>0</c:v>
                </c:pt>
                <c:pt idx="1">
                  <c:v>6.0696056805645106E-3</c:v>
                </c:pt>
                <c:pt idx="2">
                  <c:v>3.7201707500809263E-2</c:v>
                </c:pt>
                <c:pt idx="3">
                  <c:v>8.0151906584144825E-2</c:v>
                </c:pt>
                <c:pt idx="4">
                  <c:v>9.231546981268203E-2</c:v>
                </c:pt>
                <c:pt idx="5">
                  <c:v>6.9254782932262171E-2</c:v>
                </c:pt>
                <c:pt idx="6">
                  <c:v>3.8161301743818751E-2</c:v>
                </c:pt>
                <c:pt idx="7">
                  <c:v>1.674172313206964E-2</c:v>
                </c:pt>
                <c:pt idx="8">
                  <c:v>6.177637271400669E-3</c:v>
                </c:pt>
                <c:pt idx="9">
                  <c:v>1.9883320680742817E-3</c:v>
                </c:pt>
                <c:pt idx="10">
                  <c:v>5.7144041733498394E-4</c:v>
                </c:pt>
              </c:numCache>
            </c:numRef>
          </c:val>
        </c:ser>
        <c:ser>
          <c:idx val="1"/>
          <c:order val="1"/>
          <c:tx>
            <c:strRef>
              <c:f>OSU!$O$2</c:f>
              <c:strCache>
                <c:ptCount val="1"/>
                <c:pt idx="0">
                  <c:v>Odds PSU Scores X Goals and Wins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val>
            <c:numRef>
              <c:f>OSU!$O$3:$O$13</c:f>
              <c:numCache>
                <c:formatCode>0.00%</c:formatCode>
                <c:ptCount val="11"/>
                <c:pt idx="0">
                  <c:v>0</c:v>
                </c:pt>
                <c:pt idx="1">
                  <c:v>2.7060002621613701E-2</c:v>
                </c:pt>
                <c:pt idx="2">
                  <c:v>9.1765212838298985E-2</c:v>
                </c:pt>
                <c:pt idx="3">
                  <c:v>0.15022739665113372</c:v>
                </c:pt>
                <c:pt idx="4">
                  <c:v>0.15296007446993093</c:v>
                </c:pt>
                <c:pt idx="5">
                  <c:v>0.11190584615260366</c:v>
                </c:pt>
                <c:pt idx="6">
                  <c:v>6.4426936759093861E-2</c:v>
                </c:pt>
                <c:pt idx="7">
                  <c:v>3.0933368956190397E-2</c:v>
                </c:pt>
                <c:pt idx="8">
                  <c:v>1.2845995320036097E-2</c:v>
                </c:pt>
                <c:pt idx="9">
                  <c:v>4.7216551852259309E-3</c:v>
                </c:pt>
                <c:pt idx="10">
                  <c:v>1.5597747092989138E-3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471872"/>
        <c:axId val="115473408"/>
      </c:barChart>
      <c:catAx>
        <c:axId val="11547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473408"/>
        <c:crosses val="autoZero"/>
        <c:auto val="1"/>
        <c:lblAlgn val="ctr"/>
        <c:lblOffset val="100"/>
        <c:noMultiLvlLbl val="0"/>
      </c:catAx>
      <c:valAx>
        <c:axId val="115473408"/>
        <c:scaling>
          <c:orientation val="minMax"/>
          <c:max val="0.16000000000000003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54718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0.12908</cdr:x>
      <cdr:y>0.11962</cdr:y>
    </cdr:from>
    <cdr:to>
      <cdr:x>0.54118</cdr:x>
      <cdr:y>0.18011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18817" y="753401"/>
          <a:ext cx="3571989" cy="3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/>
            <a:t>*Accounts for 99.7% of </a:t>
          </a:r>
          <a:r>
            <a:rPr lang="en-US" sz="1600" baseline="0"/>
            <a:t>outcomes.</a:t>
          </a:r>
          <a:endParaRPr lang="en-US" sz="16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topLeftCell="B11" workbookViewId="0">
      <selection activeCell="H26" sqref="H26"/>
    </sheetView>
  </sheetViews>
  <sheetFormatPr defaultRowHeight="15" x14ac:dyDescent="0.25"/>
  <cols>
    <col min="1" max="1" width="42.5703125" style="6" bestFit="1" customWidth="1"/>
    <col min="2" max="2" width="3" style="6" bestFit="1" customWidth="1"/>
    <col min="3" max="3" width="5.85546875" style="6" bestFit="1" customWidth="1"/>
    <col min="4" max="4" width="7.5703125" style="6" bestFit="1" customWidth="1"/>
    <col min="5" max="5" width="3.28515625" style="6" bestFit="1" customWidth="1"/>
    <col min="6" max="6" width="23.5703125" style="6" bestFit="1" customWidth="1"/>
    <col min="7" max="7" width="10.7109375" style="6" bestFit="1" customWidth="1"/>
    <col min="8" max="8" width="10" style="6" bestFit="1" customWidth="1"/>
    <col min="9" max="9" width="17.28515625" style="6" bestFit="1" customWidth="1"/>
    <col min="10" max="10" width="5.85546875" style="6" bestFit="1" customWidth="1"/>
    <col min="11" max="12" width="14.28515625" style="6" bestFit="1" customWidth="1"/>
    <col min="13" max="15" width="10" style="6" customWidth="1"/>
    <col min="16" max="16" width="9.140625" style="6"/>
    <col min="17" max="17" width="11.28515625" style="6" bestFit="1" customWidth="1"/>
    <col min="18" max="16384" width="9.140625" style="6"/>
  </cols>
  <sheetData>
    <row r="1" spans="1:17" ht="31.5" x14ac:dyDescent="0.25">
      <c r="A1" s="2" t="s">
        <v>0</v>
      </c>
      <c r="G1" s="18" t="s">
        <v>84</v>
      </c>
      <c r="H1" s="18"/>
    </row>
    <row r="2" spans="1:17" ht="60" x14ac:dyDescent="0.25">
      <c r="A2" s="3" t="s">
        <v>1</v>
      </c>
      <c r="C2" s="6" t="s">
        <v>83</v>
      </c>
      <c r="D2" s="6" t="s">
        <v>83</v>
      </c>
      <c r="G2" s="6" t="s">
        <v>89</v>
      </c>
      <c r="H2" s="6" t="s">
        <v>85</v>
      </c>
      <c r="I2" s="6" t="s">
        <v>86</v>
      </c>
      <c r="J2" s="6" t="s">
        <v>81</v>
      </c>
      <c r="K2" s="6" t="s">
        <v>93</v>
      </c>
      <c r="L2" s="6" t="s">
        <v>94</v>
      </c>
      <c r="M2" s="5" t="s">
        <v>91</v>
      </c>
      <c r="N2" s="5" t="s">
        <v>90</v>
      </c>
      <c r="O2" s="5" t="s">
        <v>92</v>
      </c>
      <c r="P2" s="5" t="s">
        <v>90</v>
      </c>
      <c r="Q2" s="5" t="s">
        <v>95</v>
      </c>
    </row>
    <row r="3" spans="1:17" ht="15" customHeight="1" x14ac:dyDescent="0.25">
      <c r="A3" s="1"/>
      <c r="B3" s="1"/>
      <c r="C3" s="12">
        <f>AVERAGE(C5:C43)</f>
        <v>2.7941176470588234</v>
      </c>
      <c r="D3" s="12">
        <f>-AVERAGE(D5:D43)</f>
        <v>3.3235294117647061</v>
      </c>
      <c r="E3" s="1"/>
      <c r="F3" s="1" t="s">
        <v>2</v>
      </c>
      <c r="G3" s="6">
        <v>0</v>
      </c>
      <c r="H3" s="15">
        <f t="shared" ref="H3:H13" si="0">(2.71828^(-$C$3))*($C$3^G3)/(FACT(G3))</f>
        <v>6.1168937984222911E-2</v>
      </c>
      <c r="I3" s="15">
        <f t="shared" ref="I3:I13" si="1">(2.71828^(-$D$3))*($D$3^G3)/(FACT(G3))</f>
        <v>3.6025538970920312E-2</v>
      </c>
      <c r="J3" s="6">
        <v>0</v>
      </c>
      <c r="K3" s="15">
        <f>(H3+PSU!K3)/2</f>
        <v>5.7774362747445782E-2</v>
      </c>
      <c r="L3" s="15">
        <f>(I3+PSU!J3)/2</f>
        <v>3.6868795126181568E-2</v>
      </c>
      <c r="M3" s="15">
        <f>0</f>
        <v>0</v>
      </c>
      <c r="N3" s="15">
        <v>0</v>
      </c>
      <c r="O3" s="15">
        <v>0</v>
      </c>
      <c r="P3" s="6">
        <v>0</v>
      </c>
      <c r="Q3" s="16">
        <f>P3-N3</f>
        <v>0</v>
      </c>
    </row>
    <row r="4" spans="1:17" ht="15" customHeight="1" x14ac:dyDescent="0.25">
      <c r="A4" s="7">
        <v>41913</v>
      </c>
      <c r="B4" s="7"/>
      <c r="C4" s="7" t="s">
        <v>81</v>
      </c>
      <c r="D4" s="7" t="s">
        <v>82</v>
      </c>
      <c r="E4" s="7"/>
      <c r="F4" s="7"/>
      <c r="G4" s="6">
        <v>1</v>
      </c>
      <c r="H4" s="15">
        <f t="shared" si="0"/>
        <v>0.170913209073564</v>
      </c>
      <c r="I4" s="15">
        <f t="shared" si="1"/>
        <v>0.11973193834452928</v>
      </c>
      <c r="J4" s="6">
        <v>1</v>
      </c>
      <c r="K4" s="15">
        <f>(H4+PSU!K4)/2</f>
        <v>0.16462717753025546</v>
      </c>
      <c r="L4" s="15">
        <f>(I4+PSU!J4)/2</f>
        <v>0.12167183099462926</v>
      </c>
      <c r="M4" s="15">
        <f>K4*L3</f>
        <v>6.0696056805645106E-3</v>
      </c>
      <c r="N4" s="15">
        <f>SUM($M$3:M4)</f>
        <v>6.0696056805645106E-3</v>
      </c>
      <c r="O4" s="15">
        <f>L4*SUM($K$3:K4)</f>
        <v>2.7060002621613701E-2</v>
      </c>
      <c r="P4" s="16">
        <f>SUM($O$3:O4)</f>
        <v>2.7060002621613701E-2</v>
      </c>
      <c r="Q4" s="16">
        <f t="shared" ref="Q4:Q13" si="2">P4-N4</f>
        <v>2.0990396941049191E-2</v>
      </c>
    </row>
    <row r="5" spans="1:17" x14ac:dyDescent="0.25">
      <c r="A5" s="1" t="s">
        <v>4</v>
      </c>
      <c r="B5" s="8" t="s">
        <v>3</v>
      </c>
      <c r="C5" s="1">
        <v>5</v>
      </c>
      <c r="D5" s="1">
        <v>-4</v>
      </c>
      <c r="E5" s="1" t="s">
        <v>5</v>
      </c>
      <c r="F5" s="6" t="s">
        <v>6</v>
      </c>
      <c r="G5" s="6">
        <v>2</v>
      </c>
      <c r="H5" s="15">
        <f t="shared" si="0"/>
        <v>0.23877580679394972</v>
      </c>
      <c r="I5" s="15">
        <f t="shared" si="1"/>
        <v>0.19896630930782075</v>
      </c>
      <c r="J5" s="6">
        <v>2</v>
      </c>
      <c r="K5" s="15">
        <f>(H5+PSU!K5)/2</f>
        <v>0.23465094349041418</v>
      </c>
      <c r="L5" s="15">
        <f>(I5+PSU!J5)/2</f>
        <v>0.20077609486278572</v>
      </c>
      <c r="M5" s="15">
        <f>K5*(SUM($L$3:L4))</f>
        <v>3.7201707500809263E-2</v>
      </c>
      <c r="N5" s="15">
        <f>SUM($M$3:M5)</f>
        <v>4.3271313181373776E-2</v>
      </c>
      <c r="O5" s="15">
        <f>L5*SUM($K$3:K5)</f>
        <v>9.1765212838298985E-2</v>
      </c>
      <c r="P5" s="16">
        <f>SUM($O$3:O5)</f>
        <v>0.11882521545991269</v>
      </c>
      <c r="Q5" s="16">
        <f t="shared" si="2"/>
        <v>7.555390227853892E-2</v>
      </c>
    </row>
    <row r="6" spans="1:17" x14ac:dyDescent="0.25">
      <c r="A6" s="1" t="s">
        <v>7</v>
      </c>
      <c r="B6" s="10" t="s">
        <v>8</v>
      </c>
      <c r="C6" s="1">
        <v>1</v>
      </c>
      <c r="D6" s="1">
        <v>-2</v>
      </c>
      <c r="E6" s="1" t="s">
        <v>5</v>
      </c>
      <c r="F6" s="6" t="s">
        <v>6</v>
      </c>
      <c r="G6" s="6">
        <v>3</v>
      </c>
      <c r="H6" s="15">
        <f t="shared" si="0"/>
        <v>0.22238923181789436</v>
      </c>
      <c r="I6" s="15">
        <f t="shared" si="1"/>
        <v>0.22042346031160531</v>
      </c>
      <c r="J6" s="6">
        <v>3</v>
      </c>
      <c r="K6" s="15">
        <f>(H6+PSU!K6)/2</f>
        <v>0.22306756658787358</v>
      </c>
      <c r="L6" s="15">
        <f>(I6+PSU!J6)/2</f>
        <v>0.22088364630994423</v>
      </c>
      <c r="M6" s="15">
        <f>K6*(SUM($L$3:L5))</f>
        <v>8.0151906584144825E-2</v>
      </c>
      <c r="N6" s="15">
        <f>SUM($M$3:M6)</f>
        <v>0.12342321976551859</v>
      </c>
      <c r="O6" s="15">
        <f>L6*SUM($K$3:K6)</f>
        <v>0.15022739665113372</v>
      </c>
      <c r="P6" s="16">
        <f>SUM($O$3:O6)</f>
        <v>0.26905261211104642</v>
      </c>
      <c r="Q6" s="16">
        <f t="shared" si="2"/>
        <v>0.14562939234552782</v>
      </c>
    </row>
    <row r="7" spans="1:17" x14ac:dyDescent="0.25">
      <c r="A7" s="1" t="s">
        <v>9</v>
      </c>
      <c r="B7" s="10" t="s">
        <v>8</v>
      </c>
      <c r="C7" s="1">
        <v>1</v>
      </c>
      <c r="D7" s="1">
        <v>-5</v>
      </c>
      <c r="E7" s="1"/>
      <c r="F7" s="6" t="s">
        <v>10</v>
      </c>
      <c r="G7" s="6">
        <v>4</v>
      </c>
      <c r="H7" s="15">
        <f t="shared" si="0"/>
        <v>0.15534541928455853</v>
      </c>
      <c r="I7" s="15">
        <f t="shared" si="1"/>
        <v>0.1831459633471427</v>
      </c>
      <c r="J7" s="6">
        <v>4</v>
      </c>
      <c r="K7" s="15">
        <f>(H7+PSU!K7)/2</f>
        <v>0.15910963697473302</v>
      </c>
      <c r="L7" s="15">
        <f>(I7+PSU!J7)/2</f>
        <v>0.18226246852210404</v>
      </c>
      <c r="M7" s="15">
        <f>K7*(SUM($L$3:L6))</f>
        <v>9.231546981268203E-2</v>
      </c>
      <c r="N7" s="15">
        <f>SUM($M$3:M7)</f>
        <v>0.21573868957820064</v>
      </c>
      <c r="O7" s="15">
        <f>L7*SUM($K$3:K7)</f>
        <v>0.15296007446993093</v>
      </c>
      <c r="P7" s="16">
        <f>SUM($O$3:O7)</f>
        <v>0.42201268658097735</v>
      </c>
      <c r="Q7" s="16">
        <f t="shared" si="2"/>
        <v>0.20627399700277671</v>
      </c>
    </row>
    <row r="8" spans="1:17" x14ac:dyDescent="0.25">
      <c r="A8" s="1" t="s">
        <v>11</v>
      </c>
      <c r="B8" s="10" t="s">
        <v>8</v>
      </c>
      <c r="C8" s="1">
        <v>1</v>
      </c>
      <c r="D8" s="1">
        <v>-2</v>
      </c>
      <c r="E8" s="1"/>
      <c r="F8" s="6" t="s">
        <v>12</v>
      </c>
      <c r="G8" s="6">
        <v>5</v>
      </c>
      <c r="H8" s="15">
        <f t="shared" si="0"/>
        <v>8.6810675482547409E-2</v>
      </c>
      <c r="I8" s="15">
        <f t="shared" si="1"/>
        <v>0.12173819916604192</v>
      </c>
      <c r="J8" s="6">
        <v>5</v>
      </c>
      <c r="K8" s="15">
        <f>(H8+PSU!K8)/2</f>
        <v>9.0830371893702661E-2</v>
      </c>
      <c r="L8" s="15">
        <f>(I8+PSU!J8)/2</f>
        <v>0.12032109651705905</v>
      </c>
      <c r="M8" s="15">
        <f>K8*(SUM($L$3:L7))</f>
        <v>6.9254782932262171E-2</v>
      </c>
      <c r="N8" s="15">
        <f>SUM($M$3:M8)</f>
        <v>0.28499347251046281</v>
      </c>
      <c r="O8" s="15">
        <f>L8*SUM($K$3:K8)</f>
        <v>0.11190584615260366</v>
      </c>
      <c r="P8" s="16">
        <f>SUM($O$3:O8)</f>
        <v>0.53391853273358103</v>
      </c>
      <c r="Q8" s="16">
        <f t="shared" si="2"/>
        <v>0.24892506022311822</v>
      </c>
    </row>
    <row r="9" spans="1:17" x14ac:dyDescent="0.25">
      <c r="A9" s="1" t="s">
        <v>13</v>
      </c>
      <c r="B9" s="11" t="s">
        <v>14</v>
      </c>
      <c r="C9" s="1">
        <v>3</v>
      </c>
      <c r="D9" s="1">
        <v>-3</v>
      </c>
      <c r="E9" s="1" t="s">
        <v>5</v>
      </c>
      <c r="F9" s="6" t="s">
        <v>15</v>
      </c>
      <c r="G9" s="6">
        <v>6</v>
      </c>
      <c r="H9" s="15">
        <f t="shared" si="0"/>
        <v>4.0426540053147074E-2</v>
      </c>
      <c r="I9" s="15">
        <f t="shared" si="1"/>
        <v>6.7433414243934994E-2</v>
      </c>
      <c r="J9" s="6">
        <v>6</v>
      </c>
      <c r="K9" s="15">
        <f>(H9+PSU!K9)/2</f>
        <v>4.3228360129958177E-2</v>
      </c>
      <c r="L9" s="15">
        <f>(I9+PSU!J9)/2</f>
        <v>6.619511285445126E-2</v>
      </c>
      <c r="M9" s="15">
        <f>K9*(SUM($L$3:L8))</f>
        <v>3.8161301743818751E-2</v>
      </c>
      <c r="N9" s="15">
        <f>SUM($M$3:M9)</f>
        <v>0.32315477425428157</v>
      </c>
      <c r="O9" s="15">
        <f>L9*SUM($K$3:K9)</f>
        <v>6.4426936759093861E-2</v>
      </c>
      <c r="P9" s="16">
        <f>SUM($O$3:O9)</f>
        <v>0.59834546949267486</v>
      </c>
      <c r="Q9" s="16">
        <f t="shared" si="2"/>
        <v>0.27519069523839329</v>
      </c>
    </row>
    <row r="10" spans="1:17" ht="15" customHeight="1" x14ac:dyDescent="0.25">
      <c r="A10" s="7">
        <v>41944</v>
      </c>
      <c r="B10" s="7"/>
      <c r="C10" s="7"/>
      <c r="D10" s="7"/>
      <c r="E10" s="7"/>
      <c r="F10" s="7"/>
      <c r="G10" s="6">
        <v>7</v>
      </c>
      <c r="H10" s="15">
        <f t="shared" si="0"/>
        <v>1.613664413886123E-2</v>
      </c>
      <c r="I10" s="15">
        <f t="shared" si="1"/>
        <v>3.201670508220443E-2</v>
      </c>
      <c r="J10" s="6">
        <v>7</v>
      </c>
      <c r="K10" s="15">
        <f>(H10+PSU!K10)/2</f>
        <v>1.7641825935964563E-2</v>
      </c>
      <c r="L10" s="15">
        <f>(I10+PSU!J10)/2</f>
        <v>3.1216494907900169E-2</v>
      </c>
      <c r="M10" s="15">
        <f>K10*(SUM($L$3:L9))</f>
        <v>1.674172313206964E-2</v>
      </c>
      <c r="N10" s="15">
        <f>SUM($M$3:M10)</f>
        <v>0.33989649738635119</v>
      </c>
      <c r="O10" s="15">
        <f>L10*SUM($K$3:K10)</f>
        <v>3.0933368956190397E-2</v>
      </c>
      <c r="P10" s="16">
        <f>SUM($O$3:O10)</f>
        <v>0.62927883844886523</v>
      </c>
      <c r="Q10" s="16">
        <f t="shared" si="2"/>
        <v>0.28938234106251404</v>
      </c>
    </row>
    <row r="11" spans="1:17" x14ac:dyDescent="0.25">
      <c r="A11" s="1" t="s">
        <v>16</v>
      </c>
      <c r="B11" s="8" t="s">
        <v>3</v>
      </c>
      <c r="C11" s="1">
        <v>4</v>
      </c>
      <c r="D11" s="1">
        <v>-1</v>
      </c>
      <c r="E11" s="1"/>
      <c r="F11" s="6" t="s">
        <v>15</v>
      </c>
      <c r="G11" s="6">
        <v>8</v>
      </c>
      <c r="H11" s="15">
        <f t="shared" si="0"/>
        <v>5.6359602690875601E-3</v>
      </c>
      <c r="I11" s="15">
        <f t="shared" si="1"/>
        <v>1.330105762606287E-2</v>
      </c>
      <c r="J11" s="6">
        <v>8</v>
      </c>
      <c r="K11" s="15">
        <f>(H11+PSU!K11)/2</f>
        <v>6.3024539683190035E-3</v>
      </c>
      <c r="L11" s="15">
        <f>(I11+PSU!J11)/2</f>
        <v>1.2881642699427818E-2</v>
      </c>
      <c r="M11" s="15">
        <f>K11*(SUM($L$3:L10))</f>
        <v>6.177637271400669E-3</v>
      </c>
      <c r="N11" s="15">
        <f>SUM($M$3:M11)</f>
        <v>0.34607413465775189</v>
      </c>
      <c r="O11" s="15">
        <f>L11*SUM($K$3:K11)</f>
        <v>1.2845995320036097E-2</v>
      </c>
      <c r="P11" s="16">
        <f>SUM($O$3:O11)</f>
        <v>0.64212483376890128</v>
      </c>
      <c r="Q11" s="16">
        <f t="shared" si="2"/>
        <v>0.2960506991111494</v>
      </c>
    </row>
    <row r="12" spans="1:17" x14ac:dyDescent="0.25">
      <c r="A12" s="1" t="s">
        <v>17</v>
      </c>
      <c r="B12" s="10" t="s">
        <v>8</v>
      </c>
      <c r="C12" s="1">
        <v>1</v>
      </c>
      <c r="D12" s="1">
        <v>-4</v>
      </c>
      <c r="E12" s="1"/>
      <c r="F12" s="6" t="s">
        <v>18</v>
      </c>
      <c r="G12" s="6">
        <v>9</v>
      </c>
      <c r="H12" s="15">
        <f t="shared" si="0"/>
        <v>1.7497262273311056E-3</v>
      </c>
      <c r="I12" s="15">
        <f t="shared" si="1"/>
        <v>4.9118284697552434E-3</v>
      </c>
      <c r="J12" s="6">
        <v>9</v>
      </c>
      <c r="K12" s="15">
        <f>(H12+PSU!K12)/2</f>
        <v>2.0021928834163603E-3</v>
      </c>
      <c r="L12" s="15">
        <f>(I12+PSU!J12)/2</f>
        <v>4.7252705268367983E-3</v>
      </c>
      <c r="M12" s="15">
        <f>K12*(SUM($L$3:L11))</f>
        <v>1.9883320680742817E-3</v>
      </c>
      <c r="N12" s="15">
        <f>SUM($M$3:M12)</f>
        <v>0.34806246672582619</v>
      </c>
      <c r="O12" s="15">
        <f>L12*SUM($K$3:K12)</f>
        <v>4.7216551852259309E-3</v>
      </c>
      <c r="P12" s="16">
        <f>SUM($O$3:O12)</f>
        <v>0.64684648895412722</v>
      </c>
      <c r="Q12" s="16">
        <f t="shared" si="2"/>
        <v>0.29878402222830103</v>
      </c>
    </row>
    <row r="13" spans="1:17" x14ac:dyDescent="0.25">
      <c r="A13" s="1" t="s">
        <v>19</v>
      </c>
      <c r="B13" s="10" t="s">
        <v>8</v>
      </c>
      <c r="C13" s="1">
        <v>3</v>
      </c>
      <c r="D13" s="1">
        <v>-4</v>
      </c>
      <c r="E13" s="1"/>
      <c r="F13" s="6" t="s">
        <v>18</v>
      </c>
      <c r="G13" s="6">
        <v>10</v>
      </c>
      <c r="H13" s="15">
        <f t="shared" si="0"/>
        <v>4.8889409293075003E-4</v>
      </c>
      <c r="I13" s="15">
        <f t="shared" si="1"/>
        <v>1.632460638477478E-3</v>
      </c>
      <c r="J13" s="6">
        <v>10</v>
      </c>
      <c r="K13" s="15">
        <f>(H13+PSU!K13)/2</f>
        <v>5.7269895001046305E-4</v>
      </c>
      <c r="L13" s="15">
        <f>(I13+PSU!J13)/2</f>
        <v>1.5600748816031358E-3</v>
      </c>
      <c r="M13" s="15">
        <f>K13*(SUM($L$3:L12))</f>
        <v>5.7144041733498394E-4</v>
      </c>
      <c r="N13" s="15">
        <f>SUM($M$3:M13)</f>
        <v>0.34863390714316117</v>
      </c>
      <c r="O13" s="15">
        <f>L13*SUM($K$3:K13)</f>
        <v>1.5597747092989138E-3</v>
      </c>
      <c r="P13" s="16">
        <f>SUM($O$3:O13)</f>
        <v>0.64840626366342613</v>
      </c>
      <c r="Q13" s="16">
        <f t="shared" si="2"/>
        <v>0.29977235652026496</v>
      </c>
    </row>
    <row r="14" spans="1:17" x14ac:dyDescent="0.25">
      <c r="A14" s="1" t="s">
        <v>20</v>
      </c>
      <c r="B14" s="8" t="s">
        <v>3</v>
      </c>
      <c r="C14" s="1">
        <v>3</v>
      </c>
      <c r="D14" s="1">
        <v>-2</v>
      </c>
      <c r="E14" s="1"/>
      <c r="F14" s="6" t="s">
        <v>21</v>
      </c>
      <c r="H14" s="15"/>
      <c r="I14" s="15"/>
      <c r="M14" s="16">
        <f>SUM(M3:M13)</f>
        <v>0.34863390714316117</v>
      </c>
      <c r="N14" s="16"/>
      <c r="O14" s="16">
        <f>SUM(O3:O13)</f>
        <v>0.64840626366342613</v>
      </c>
      <c r="P14" s="16"/>
    </row>
    <row r="15" spans="1:17" x14ac:dyDescent="0.25">
      <c r="A15" s="1" t="s">
        <v>22</v>
      </c>
      <c r="B15" s="10" t="s">
        <v>8</v>
      </c>
      <c r="C15" s="1">
        <v>2</v>
      </c>
      <c r="D15" s="1">
        <v>-3</v>
      </c>
      <c r="E15" s="1"/>
      <c r="F15" s="6" t="s">
        <v>23</v>
      </c>
      <c r="H15" s="14"/>
      <c r="M15" s="13"/>
      <c r="N15" s="13"/>
      <c r="O15" s="13"/>
    </row>
    <row r="16" spans="1:17" x14ac:dyDescent="0.25">
      <c r="A16" s="1" t="s">
        <v>24</v>
      </c>
      <c r="B16" s="10" t="s">
        <v>8</v>
      </c>
      <c r="C16" s="1">
        <v>1</v>
      </c>
      <c r="D16" s="1">
        <v>-3</v>
      </c>
      <c r="E16" s="1"/>
      <c r="F16" s="6" t="s">
        <v>25</v>
      </c>
      <c r="N16" s="13"/>
    </row>
    <row r="17" spans="1:14" x14ac:dyDescent="0.25">
      <c r="A17" s="1" t="s">
        <v>26</v>
      </c>
      <c r="B17" s="8" t="s">
        <v>3</v>
      </c>
      <c r="C17" s="1">
        <v>3</v>
      </c>
      <c r="D17" s="1">
        <v>0</v>
      </c>
      <c r="E17" s="1"/>
      <c r="F17" s="6" t="s">
        <v>25</v>
      </c>
      <c r="N17" s="17"/>
    </row>
    <row r="18" spans="1:14" x14ac:dyDescent="0.25">
      <c r="A18" s="1" t="s">
        <v>27</v>
      </c>
      <c r="B18" s="10" t="s">
        <v>8</v>
      </c>
      <c r="C18" s="1">
        <v>2</v>
      </c>
      <c r="D18" s="1">
        <v>-6</v>
      </c>
      <c r="E18" s="1"/>
      <c r="F18" s="6" t="s">
        <v>28</v>
      </c>
      <c r="N18" s="17"/>
    </row>
    <row r="19" spans="1:14" x14ac:dyDescent="0.25">
      <c r="A19" s="1" t="s">
        <v>29</v>
      </c>
      <c r="B19" s="8" t="s">
        <v>3</v>
      </c>
      <c r="C19" s="1">
        <v>5</v>
      </c>
      <c r="D19" s="1">
        <v>-1</v>
      </c>
      <c r="E19" s="1"/>
      <c r="F19" s="6" t="s">
        <v>30</v>
      </c>
      <c r="N19" s="17"/>
    </row>
    <row r="20" spans="1:14" ht="15" customHeight="1" x14ac:dyDescent="0.25">
      <c r="A20" s="7">
        <v>41974</v>
      </c>
      <c r="B20" s="7"/>
      <c r="C20" s="7"/>
      <c r="D20" s="7"/>
      <c r="E20" s="7"/>
      <c r="F20" s="7"/>
      <c r="N20" s="17"/>
    </row>
    <row r="21" spans="1:14" x14ac:dyDescent="0.25">
      <c r="A21" s="1" t="s">
        <v>31</v>
      </c>
      <c r="B21" s="10" t="s">
        <v>8</v>
      </c>
      <c r="C21" s="1">
        <v>3</v>
      </c>
      <c r="D21" s="1">
        <v>-8</v>
      </c>
      <c r="E21" s="1"/>
      <c r="F21" s="6" t="s">
        <v>32</v>
      </c>
      <c r="N21" s="17"/>
    </row>
    <row r="22" spans="1:14" ht="15" customHeight="1" x14ac:dyDescent="0.25">
      <c r="A22" s="7">
        <v>42005</v>
      </c>
      <c r="B22" s="7"/>
      <c r="C22" s="7"/>
      <c r="D22" s="7"/>
      <c r="E22" s="7"/>
      <c r="F22" s="7"/>
      <c r="N22" s="17"/>
    </row>
    <row r="23" spans="1:14" x14ac:dyDescent="0.25">
      <c r="A23" s="1" t="s">
        <v>33</v>
      </c>
      <c r="B23" s="8" t="s">
        <v>3</v>
      </c>
      <c r="C23" s="1">
        <v>6</v>
      </c>
      <c r="D23" s="1">
        <v>-3</v>
      </c>
      <c r="E23" s="1"/>
      <c r="F23" s="6" t="s">
        <v>34</v>
      </c>
      <c r="N23" s="17"/>
    </row>
    <row r="24" spans="1:14" x14ac:dyDescent="0.25">
      <c r="A24" s="1" t="s">
        <v>35</v>
      </c>
      <c r="B24" s="11" t="s">
        <v>14</v>
      </c>
      <c r="C24" s="1">
        <v>2</v>
      </c>
      <c r="D24" s="1">
        <v>-2</v>
      </c>
      <c r="E24" s="1" t="s">
        <v>5</v>
      </c>
      <c r="F24" s="6" t="s">
        <v>34</v>
      </c>
      <c r="N24" s="17"/>
    </row>
    <row r="25" spans="1:14" x14ac:dyDescent="0.25">
      <c r="A25" s="19" t="s">
        <v>36</v>
      </c>
      <c r="B25" s="20" t="s">
        <v>3</v>
      </c>
      <c r="C25" s="19">
        <v>5</v>
      </c>
      <c r="D25" s="19">
        <v>-4</v>
      </c>
      <c r="E25" s="19" t="s">
        <v>5</v>
      </c>
      <c r="F25" s="21" t="s">
        <v>37</v>
      </c>
      <c r="G25" s="6">
        <v>35</v>
      </c>
      <c r="N25" s="17"/>
    </row>
    <row r="26" spans="1:14" x14ac:dyDescent="0.25">
      <c r="A26" s="19" t="s">
        <v>38</v>
      </c>
      <c r="B26" s="22" t="s">
        <v>8</v>
      </c>
      <c r="C26" s="19">
        <v>1</v>
      </c>
      <c r="D26" s="19">
        <v>-4</v>
      </c>
      <c r="E26" s="19"/>
      <c r="F26" s="21" t="s">
        <v>37</v>
      </c>
      <c r="G26" s="6">
        <v>36</v>
      </c>
      <c r="N26" s="17"/>
    </row>
    <row r="27" spans="1:14" x14ac:dyDescent="0.25">
      <c r="A27" s="1" t="s">
        <v>39</v>
      </c>
      <c r="B27" s="10" t="s">
        <v>8</v>
      </c>
      <c r="C27" s="1">
        <v>6</v>
      </c>
      <c r="D27" s="1">
        <v>-10</v>
      </c>
      <c r="E27" s="1"/>
      <c r="F27" s="6" t="s">
        <v>40</v>
      </c>
      <c r="N27" s="17"/>
    </row>
    <row r="28" spans="1:14" x14ac:dyDescent="0.25">
      <c r="A28" s="1" t="s">
        <v>41</v>
      </c>
      <c r="B28" s="10" t="s">
        <v>8</v>
      </c>
      <c r="C28" s="1">
        <v>1</v>
      </c>
      <c r="D28" s="1">
        <v>-4</v>
      </c>
      <c r="E28" s="1"/>
      <c r="F28" s="6" t="s">
        <v>42</v>
      </c>
      <c r="N28" s="17"/>
    </row>
    <row r="29" spans="1:14" x14ac:dyDescent="0.25">
      <c r="A29" s="1" t="s">
        <v>43</v>
      </c>
      <c r="B29" s="10" t="s">
        <v>8</v>
      </c>
      <c r="C29" s="1">
        <v>0</v>
      </c>
      <c r="D29" s="1">
        <v>-2</v>
      </c>
      <c r="E29" s="1"/>
      <c r="F29" s="6" t="s">
        <v>42</v>
      </c>
      <c r="N29" s="17"/>
    </row>
    <row r="30" spans="1:14" ht="15" customHeight="1" x14ac:dyDescent="0.25">
      <c r="A30" s="7">
        <v>42036</v>
      </c>
      <c r="B30" s="7"/>
      <c r="C30" s="7"/>
      <c r="D30" s="7"/>
      <c r="E30" s="7"/>
      <c r="F30" s="7"/>
      <c r="N30" s="17"/>
    </row>
    <row r="31" spans="1:14" x14ac:dyDescent="0.25">
      <c r="A31" s="1" t="s">
        <v>44</v>
      </c>
      <c r="B31" s="10" t="s">
        <v>8</v>
      </c>
      <c r="C31" s="1">
        <v>2</v>
      </c>
      <c r="D31" s="1">
        <v>-4</v>
      </c>
      <c r="E31" s="1"/>
      <c r="F31" s="6" t="s">
        <v>45</v>
      </c>
      <c r="N31" s="17"/>
    </row>
    <row r="32" spans="1:14" x14ac:dyDescent="0.25">
      <c r="A32" s="1" t="s">
        <v>46</v>
      </c>
      <c r="B32" s="10" t="s">
        <v>8</v>
      </c>
      <c r="C32" s="1">
        <v>2</v>
      </c>
      <c r="D32" s="1">
        <v>-6</v>
      </c>
      <c r="E32" s="1"/>
      <c r="F32" s="6" t="s">
        <v>45</v>
      </c>
      <c r="N32" s="17"/>
    </row>
    <row r="33" spans="1:14" x14ac:dyDescent="0.25">
      <c r="A33" s="1" t="s">
        <v>47</v>
      </c>
      <c r="B33" s="8" t="s">
        <v>3</v>
      </c>
      <c r="C33" s="1">
        <v>2</v>
      </c>
      <c r="D33" s="1">
        <v>-1</v>
      </c>
      <c r="E33" s="1"/>
      <c r="F33" s="6" t="s">
        <v>48</v>
      </c>
      <c r="N33" s="17"/>
    </row>
    <row r="34" spans="1:14" x14ac:dyDescent="0.25">
      <c r="A34" s="1" t="s">
        <v>49</v>
      </c>
      <c r="B34" s="10" t="s">
        <v>8</v>
      </c>
      <c r="C34" s="1">
        <v>2</v>
      </c>
      <c r="D34" s="1">
        <v>-3</v>
      </c>
      <c r="E34" s="1"/>
      <c r="F34" s="6" t="s">
        <v>48</v>
      </c>
    </row>
    <row r="35" spans="1:14" x14ac:dyDescent="0.25">
      <c r="A35" s="1" t="s">
        <v>50</v>
      </c>
      <c r="B35" s="8" t="s">
        <v>3</v>
      </c>
      <c r="C35" s="1">
        <v>5</v>
      </c>
      <c r="D35" s="1">
        <v>-3</v>
      </c>
      <c r="E35" s="1"/>
      <c r="F35" s="6" t="s">
        <v>40</v>
      </c>
    </row>
    <row r="36" spans="1:14" x14ac:dyDescent="0.25">
      <c r="A36" s="1" t="s">
        <v>51</v>
      </c>
      <c r="B36" s="10" t="s">
        <v>8</v>
      </c>
      <c r="C36" s="1">
        <v>2</v>
      </c>
      <c r="D36" s="1">
        <v>-5</v>
      </c>
      <c r="E36" s="1"/>
      <c r="F36" s="6" t="s">
        <v>32</v>
      </c>
    </row>
    <row r="37" spans="1:14" x14ac:dyDescent="0.25">
      <c r="A37" s="19" t="s">
        <v>52</v>
      </c>
      <c r="B37" s="20" t="s">
        <v>3</v>
      </c>
      <c r="C37" s="19">
        <v>5</v>
      </c>
      <c r="D37" s="19">
        <v>-3</v>
      </c>
      <c r="E37" s="19"/>
      <c r="F37" s="21" t="s">
        <v>53</v>
      </c>
      <c r="G37" s="6">
        <v>35</v>
      </c>
    </row>
    <row r="38" spans="1:14" x14ac:dyDescent="0.25">
      <c r="A38" s="19" t="s">
        <v>54</v>
      </c>
      <c r="B38" s="20" t="s">
        <v>3</v>
      </c>
      <c r="C38" s="19">
        <v>5</v>
      </c>
      <c r="D38" s="19">
        <v>-3</v>
      </c>
      <c r="E38" s="19"/>
      <c r="F38" s="21" t="s">
        <v>53</v>
      </c>
      <c r="G38" s="6">
        <v>44</v>
      </c>
    </row>
    <row r="39" spans="1:14" ht="15" customHeight="1" x14ac:dyDescent="0.25">
      <c r="A39" s="7">
        <v>42064</v>
      </c>
      <c r="B39" s="7"/>
      <c r="C39" s="7"/>
      <c r="D39" s="7"/>
      <c r="E39" s="7"/>
      <c r="F39" s="7"/>
    </row>
    <row r="40" spans="1:14" x14ac:dyDescent="0.25">
      <c r="A40" s="1" t="s">
        <v>44</v>
      </c>
      <c r="B40" s="10" t="s">
        <v>8</v>
      </c>
      <c r="C40" s="1">
        <v>2</v>
      </c>
      <c r="D40" s="1">
        <v>-4</v>
      </c>
      <c r="E40" s="1"/>
      <c r="F40" s="6" t="s">
        <v>55</v>
      </c>
    </row>
    <row r="41" spans="1:14" x14ac:dyDescent="0.25">
      <c r="A41" s="1" t="s">
        <v>46</v>
      </c>
      <c r="B41" s="8" t="s">
        <v>3</v>
      </c>
      <c r="C41" s="1">
        <v>5</v>
      </c>
      <c r="D41" s="1">
        <v>-2</v>
      </c>
      <c r="E41" s="1"/>
      <c r="F41" s="6" t="s">
        <v>55</v>
      </c>
    </row>
    <row r="42" spans="1:14" x14ac:dyDescent="0.25">
      <c r="A42" s="1" t="s">
        <v>47</v>
      </c>
      <c r="B42" s="11" t="s">
        <v>14</v>
      </c>
      <c r="C42" s="1">
        <v>2</v>
      </c>
      <c r="D42" s="1">
        <v>-2</v>
      </c>
      <c r="E42" s="1" t="s">
        <v>5</v>
      </c>
      <c r="F42" s="6" t="s">
        <v>56</v>
      </c>
    </row>
    <row r="43" spans="1:14" x14ac:dyDescent="0.25">
      <c r="A43" s="1" t="s">
        <v>49</v>
      </c>
      <c r="B43" s="8" t="s">
        <v>3</v>
      </c>
      <c r="C43" s="1">
        <v>2</v>
      </c>
      <c r="D43" s="1">
        <v>0</v>
      </c>
      <c r="E43" s="1"/>
      <c r="F43" s="6" t="s">
        <v>56</v>
      </c>
    </row>
  </sheetData>
  <mergeCells count="1">
    <mergeCell ref="G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/>
  </sheetViews>
  <sheetFormatPr defaultRowHeight="15" x14ac:dyDescent="0.25"/>
  <cols>
    <col min="1" max="1" width="42.5703125" style="6" bestFit="1" customWidth="1"/>
    <col min="2" max="2" width="3" style="6" bestFit="1" customWidth="1"/>
    <col min="3" max="3" width="5.85546875" style="6" bestFit="1" customWidth="1"/>
    <col min="4" max="4" width="7.5703125" style="6" bestFit="1" customWidth="1"/>
    <col min="5" max="5" width="3.28515625" style="6" bestFit="1" customWidth="1"/>
    <col min="6" max="6" width="23.5703125" style="6" bestFit="1" customWidth="1"/>
    <col min="7" max="7" width="3" style="6" bestFit="1" customWidth="1"/>
    <col min="8" max="8" width="9.140625" style="6"/>
    <col min="9" max="9" width="20" style="6" bestFit="1" customWidth="1"/>
    <col min="10" max="10" width="9.7109375" style="6" bestFit="1" customWidth="1"/>
    <col min="11" max="11" width="16.85546875" style="6" bestFit="1" customWidth="1"/>
    <col min="12" max="16384" width="9.140625" style="6"/>
  </cols>
  <sheetData>
    <row r="1" spans="1:11" ht="31.5" x14ac:dyDescent="0.25">
      <c r="A1" s="2" t="s">
        <v>53</v>
      </c>
      <c r="I1" t="s">
        <v>84</v>
      </c>
    </row>
    <row r="2" spans="1:11" ht="23.25" x14ac:dyDescent="0.25">
      <c r="A2" s="3" t="s">
        <v>1</v>
      </c>
      <c r="C2" s="6" t="s">
        <v>83</v>
      </c>
      <c r="D2" s="6" t="s">
        <v>83</v>
      </c>
      <c r="J2" s="6" t="s">
        <v>87</v>
      </c>
      <c r="K2" s="6" t="s">
        <v>88</v>
      </c>
    </row>
    <row r="3" spans="1:11" ht="15" customHeight="1" x14ac:dyDescent="0.25">
      <c r="A3" s="1"/>
      <c r="B3" s="1"/>
      <c r="C3" s="12">
        <f>AVERAGE(C5:C45)</f>
        <v>3.2777777777777777</v>
      </c>
      <c r="D3" s="12">
        <f>-AVERAGE(D5:D43)</f>
        <v>2.9117647058823528</v>
      </c>
      <c r="E3" s="1"/>
      <c r="F3" s="1" t="s">
        <v>57</v>
      </c>
      <c r="G3" s="1">
        <v>36</v>
      </c>
      <c r="H3" s="1"/>
      <c r="I3" s="6">
        <v>0</v>
      </c>
      <c r="J3" s="15">
        <f t="shared" ref="J3:J13" si="0">(2.71828^(-$C$3))*($C$3^I3)/(FACT(I3))</f>
        <v>3.7712051281442824E-2</v>
      </c>
      <c r="K3" s="15">
        <f>(2.71828^(-$D$3))*($D$3^I3)/(FACT(I3))</f>
        <v>5.4379787510668652E-2</v>
      </c>
    </row>
    <row r="4" spans="1:11" ht="15" customHeight="1" x14ac:dyDescent="0.25">
      <c r="A4" s="7">
        <v>41913</v>
      </c>
      <c r="B4" s="7"/>
      <c r="C4" s="7" t="s">
        <v>81</v>
      </c>
      <c r="D4" s="7" t="s">
        <v>82</v>
      </c>
      <c r="E4" s="7"/>
      <c r="F4" s="7"/>
      <c r="G4" s="7"/>
      <c r="H4" s="7"/>
      <c r="I4" s="6">
        <v>1</v>
      </c>
      <c r="J4" s="15">
        <f t="shared" si="0"/>
        <v>0.12361172364472925</v>
      </c>
      <c r="K4" s="15">
        <f t="shared" ref="K4:K13" si="1">(2.71828^(-$D$3))*($D$3^I4)/(FACT(I4))</f>
        <v>0.15834114598694696</v>
      </c>
    </row>
    <row r="5" spans="1:11" x14ac:dyDescent="0.25">
      <c r="A5" s="1" t="s">
        <v>4</v>
      </c>
      <c r="B5" s="11" t="s">
        <v>14</v>
      </c>
      <c r="C5" s="9">
        <v>2</v>
      </c>
      <c r="D5" s="4">
        <v>-2</v>
      </c>
      <c r="E5" s="1" t="s">
        <v>5</v>
      </c>
      <c r="F5" t="s">
        <v>58</v>
      </c>
      <c r="G5" s="1"/>
      <c r="H5" s="1"/>
      <c r="I5" s="6">
        <v>2</v>
      </c>
      <c r="J5" s="15">
        <f t="shared" si="0"/>
        <v>0.20258588041775069</v>
      </c>
      <c r="K5" s="15">
        <f t="shared" si="1"/>
        <v>0.23052608018687865</v>
      </c>
    </row>
    <row r="6" spans="1:11" x14ac:dyDescent="0.25">
      <c r="A6" s="1" t="s">
        <v>7</v>
      </c>
      <c r="B6" s="8" t="s">
        <v>3</v>
      </c>
      <c r="C6" s="9">
        <v>7</v>
      </c>
      <c r="D6" s="4">
        <v>-1</v>
      </c>
      <c r="E6" s="1"/>
      <c r="F6" t="s">
        <v>58</v>
      </c>
      <c r="G6" s="1"/>
      <c r="H6" s="1"/>
      <c r="I6" s="6">
        <v>3</v>
      </c>
      <c r="J6" s="15">
        <f t="shared" si="0"/>
        <v>0.22134383230828314</v>
      </c>
      <c r="K6" s="15">
        <f t="shared" si="1"/>
        <v>0.2237459013578528</v>
      </c>
    </row>
    <row r="7" spans="1:11" x14ac:dyDescent="0.25">
      <c r="A7" s="1" t="s">
        <v>9</v>
      </c>
      <c r="B7" s="11" t="s">
        <v>14</v>
      </c>
      <c r="C7" s="9">
        <v>3</v>
      </c>
      <c r="D7" s="4">
        <v>-3</v>
      </c>
      <c r="E7" s="1" t="s">
        <v>5</v>
      </c>
      <c r="F7" t="s">
        <v>59</v>
      </c>
      <c r="G7" s="1"/>
      <c r="H7" s="1"/>
      <c r="I7" s="6">
        <v>4</v>
      </c>
      <c r="J7" s="15">
        <f t="shared" si="0"/>
        <v>0.18137897369706535</v>
      </c>
      <c r="K7" s="15">
        <f t="shared" si="1"/>
        <v>0.16287385466490753</v>
      </c>
    </row>
    <row r="8" spans="1:11" x14ac:dyDescent="0.25">
      <c r="A8" s="1" t="s">
        <v>11</v>
      </c>
      <c r="B8" s="10" t="s">
        <v>8</v>
      </c>
      <c r="C8" s="9">
        <v>3</v>
      </c>
      <c r="D8" s="4">
        <v>-4</v>
      </c>
      <c r="E8" s="1"/>
      <c r="F8" t="s">
        <v>60</v>
      </c>
      <c r="G8" s="1"/>
      <c r="H8" s="1"/>
      <c r="I8" s="6">
        <v>5</v>
      </c>
      <c r="J8" s="15">
        <f t="shared" si="0"/>
        <v>0.11890399386807618</v>
      </c>
      <c r="K8" s="15">
        <f t="shared" si="1"/>
        <v>9.4850068304857926E-2</v>
      </c>
    </row>
    <row r="9" spans="1:11" x14ac:dyDescent="0.25">
      <c r="A9" s="1" t="s">
        <v>61</v>
      </c>
      <c r="B9" s="8" t="s">
        <v>3</v>
      </c>
      <c r="C9" s="9">
        <v>3</v>
      </c>
      <c r="D9" s="4">
        <v>-1</v>
      </c>
      <c r="E9" s="1"/>
      <c r="F9" t="s">
        <v>62</v>
      </c>
      <c r="G9" s="1"/>
      <c r="H9" s="1"/>
      <c r="I9" s="6">
        <v>6</v>
      </c>
      <c r="J9" s="15">
        <f t="shared" si="0"/>
        <v>6.4956811464967526E-2</v>
      </c>
      <c r="K9" s="15">
        <f t="shared" si="1"/>
        <v>4.6030180206769286E-2</v>
      </c>
    </row>
    <row r="10" spans="1:11" x14ac:dyDescent="0.25">
      <c r="A10" s="1" t="s">
        <v>63</v>
      </c>
      <c r="B10" s="8" t="s">
        <v>3</v>
      </c>
      <c r="C10" s="9">
        <v>7</v>
      </c>
      <c r="D10" s="4">
        <v>-1</v>
      </c>
      <c r="E10" s="1"/>
      <c r="F10" t="s">
        <v>62</v>
      </c>
      <c r="G10" s="1"/>
      <c r="H10" s="1"/>
      <c r="I10" s="6">
        <v>7</v>
      </c>
      <c r="J10" s="15">
        <f t="shared" si="0"/>
        <v>3.0416284733595905E-2</v>
      </c>
      <c r="K10" s="15">
        <f t="shared" si="1"/>
        <v>1.9147007733067895E-2</v>
      </c>
    </row>
    <row r="11" spans="1:11" x14ac:dyDescent="0.25">
      <c r="A11" s="1" t="s">
        <v>64</v>
      </c>
      <c r="B11" s="8" t="s">
        <v>3</v>
      </c>
      <c r="C11" s="9">
        <v>3</v>
      </c>
      <c r="D11" s="4">
        <v>-2</v>
      </c>
      <c r="E11" s="1"/>
      <c r="F11" t="s">
        <v>65</v>
      </c>
      <c r="G11" s="1"/>
      <c r="H11" s="1"/>
      <c r="I11" s="6">
        <v>8</v>
      </c>
      <c r="J11" s="15">
        <f t="shared" si="0"/>
        <v>1.2462227772792767E-2</v>
      </c>
      <c r="K11" s="15">
        <f t="shared" si="1"/>
        <v>6.9689476675504469E-3</v>
      </c>
    </row>
    <row r="12" spans="1:11" x14ac:dyDescent="0.25">
      <c r="A12" s="1" t="s">
        <v>13</v>
      </c>
      <c r="B12" s="8" t="s">
        <v>3</v>
      </c>
      <c r="C12" s="9">
        <v>3</v>
      </c>
      <c r="D12" s="4">
        <v>-2</v>
      </c>
      <c r="E12" s="1"/>
      <c r="F12" t="s">
        <v>65</v>
      </c>
      <c r="G12" s="1"/>
      <c r="H12" s="1"/>
      <c r="I12" s="6">
        <v>9</v>
      </c>
      <c r="J12" s="15">
        <f t="shared" si="0"/>
        <v>4.5387125839183532E-3</v>
      </c>
      <c r="K12" s="15">
        <f t="shared" si="1"/>
        <v>2.2546595395016148E-3</v>
      </c>
    </row>
    <row r="13" spans="1:11" ht="15" customHeight="1" x14ac:dyDescent="0.25">
      <c r="A13" s="7">
        <v>41944</v>
      </c>
      <c r="B13" s="7"/>
      <c r="C13" s="7"/>
      <c r="D13" s="7"/>
      <c r="E13" s="7"/>
      <c r="F13" s="7"/>
      <c r="G13" s="7"/>
      <c r="H13" s="7"/>
      <c r="I13" s="6">
        <v>10</v>
      </c>
      <c r="J13" s="15">
        <f t="shared" si="0"/>
        <v>1.4876891247287934E-3</v>
      </c>
      <c r="K13" s="15">
        <f t="shared" si="1"/>
        <v>6.5650380709017617E-4</v>
      </c>
    </row>
    <row r="14" spans="1:11" x14ac:dyDescent="0.25">
      <c r="A14" s="1" t="s">
        <v>20</v>
      </c>
      <c r="B14" s="10" t="s">
        <v>8</v>
      </c>
      <c r="C14" s="9">
        <v>3</v>
      </c>
      <c r="D14" s="4">
        <v>-5</v>
      </c>
      <c r="E14" s="1"/>
      <c r="F14" t="s">
        <v>66</v>
      </c>
      <c r="G14" s="1"/>
      <c r="H14" s="1"/>
    </row>
    <row r="15" spans="1:11" x14ac:dyDescent="0.25">
      <c r="A15" s="1" t="s">
        <v>22</v>
      </c>
      <c r="B15" s="8" t="s">
        <v>3</v>
      </c>
      <c r="C15" s="9">
        <v>4</v>
      </c>
      <c r="D15" s="4">
        <v>-1</v>
      </c>
      <c r="E15" s="1"/>
      <c r="F15" t="s">
        <v>66</v>
      </c>
      <c r="G15" s="1"/>
      <c r="H15" s="1"/>
    </row>
    <row r="16" spans="1:11" x14ac:dyDescent="0.25">
      <c r="A16" s="1" t="s">
        <v>26</v>
      </c>
      <c r="B16" s="8" t="s">
        <v>3</v>
      </c>
      <c r="C16" s="9">
        <v>3</v>
      </c>
      <c r="D16" s="4">
        <v>-2</v>
      </c>
      <c r="E16" s="1"/>
      <c r="F16" t="s">
        <v>32</v>
      </c>
      <c r="G16" s="1"/>
      <c r="H16" s="1"/>
    </row>
    <row r="17" spans="1:8" x14ac:dyDescent="0.25">
      <c r="A17" s="1" t="s">
        <v>67</v>
      </c>
      <c r="B17" s="10" t="s">
        <v>8</v>
      </c>
      <c r="C17" s="9">
        <v>1</v>
      </c>
      <c r="D17" s="4">
        <v>-8</v>
      </c>
      <c r="E17" s="1"/>
      <c r="F17" t="s">
        <v>32</v>
      </c>
      <c r="G17" s="1"/>
      <c r="H17" s="1"/>
    </row>
    <row r="18" spans="1:8" x14ac:dyDescent="0.25">
      <c r="A18" s="1" t="s">
        <v>29</v>
      </c>
      <c r="B18" s="10" t="s">
        <v>8</v>
      </c>
      <c r="C18" s="9">
        <v>1</v>
      </c>
      <c r="D18" s="4">
        <v>-3</v>
      </c>
      <c r="E18" s="1"/>
      <c r="F18" t="s">
        <v>68</v>
      </c>
      <c r="G18" s="1"/>
      <c r="H18" s="1"/>
    </row>
    <row r="19" spans="1:8" ht="15" customHeight="1" x14ac:dyDescent="0.25">
      <c r="A19" s="7">
        <v>41974</v>
      </c>
      <c r="B19" s="7"/>
      <c r="C19" s="7"/>
      <c r="D19" s="7"/>
      <c r="E19" s="7"/>
      <c r="F19" s="7"/>
      <c r="G19" s="7"/>
      <c r="H19" s="7"/>
    </row>
    <row r="20" spans="1:8" x14ac:dyDescent="0.25">
      <c r="A20" s="1" t="s">
        <v>31</v>
      </c>
      <c r="B20" s="8" t="s">
        <v>3</v>
      </c>
      <c r="C20" s="9">
        <v>5</v>
      </c>
      <c r="D20" s="4">
        <v>-2</v>
      </c>
      <c r="E20" s="1"/>
      <c r="F20" t="s">
        <v>56</v>
      </c>
      <c r="G20" s="1"/>
      <c r="H20" s="1"/>
    </row>
    <row r="21" spans="1:8" x14ac:dyDescent="0.25">
      <c r="A21" s="1" t="s">
        <v>69</v>
      </c>
      <c r="B21" s="8" t="s">
        <v>3</v>
      </c>
      <c r="C21" s="9">
        <v>4</v>
      </c>
      <c r="D21" s="4">
        <v>-2</v>
      </c>
      <c r="E21" s="1"/>
      <c r="F21" t="s">
        <v>56</v>
      </c>
      <c r="G21" s="1"/>
      <c r="H21" s="1"/>
    </row>
    <row r="22" spans="1:8" x14ac:dyDescent="0.25">
      <c r="A22" s="1" t="s">
        <v>70</v>
      </c>
      <c r="B22" s="10" t="s">
        <v>8</v>
      </c>
      <c r="C22" s="9">
        <v>2</v>
      </c>
      <c r="D22" s="4">
        <v>-4</v>
      </c>
      <c r="E22" s="1"/>
      <c r="F22" t="s">
        <v>71</v>
      </c>
      <c r="G22" s="1"/>
      <c r="H22" s="1"/>
    </row>
    <row r="23" spans="1:8" x14ac:dyDescent="0.25">
      <c r="A23" s="1" t="s">
        <v>72</v>
      </c>
      <c r="B23" s="10" t="s">
        <v>8</v>
      </c>
      <c r="C23" s="9">
        <v>1</v>
      </c>
      <c r="D23" s="4">
        <v>-4</v>
      </c>
      <c r="E23" s="1"/>
      <c r="F23" t="s">
        <v>28</v>
      </c>
      <c r="G23" s="1"/>
      <c r="H23" s="1"/>
    </row>
    <row r="24" spans="1:8" ht="15" customHeight="1" x14ac:dyDescent="0.25">
      <c r="A24" s="7">
        <v>42005</v>
      </c>
      <c r="B24" s="7"/>
      <c r="C24" s="7"/>
      <c r="D24" s="7"/>
      <c r="E24" s="7"/>
      <c r="F24" s="7"/>
      <c r="G24" s="7"/>
      <c r="H24" s="7"/>
    </row>
    <row r="25" spans="1:8" x14ac:dyDescent="0.25">
      <c r="A25" s="1" t="s">
        <v>36</v>
      </c>
      <c r="B25" s="10" t="s">
        <v>8</v>
      </c>
      <c r="C25" s="9">
        <v>4</v>
      </c>
      <c r="D25" s="4">
        <v>-5</v>
      </c>
      <c r="E25" s="1" t="s">
        <v>5</v>
      </c>
      <c r="F25" t="s">
        <v>0</v>
      </c>
      <c r="G25" s="1"/>
      <c r="H25" s="1"/>
    </row>
    <row r="26" spans="1:8" x14ac:dyDescent="0.25">
      <c r="A26" s="1" t="s">
        <v>38</v>
      </c>
      <c r="B26" s="8" t="s">
        <v>3</v>
      </c>
      <c r="C26" s="9">
        <v>4</v>
      </c>
      <c r="D26" s="4">
        <v>-1</v>
      </c>
      <c r="E26" s="1"/>
      <c r="F26" t="s">
        <v>0</v>
      </c>
      <c r="G26" s="1"/>
      <c r="H26" s="1"/>
    </row>
    <row r="27" spans="1:8" x14ac:dyDescent="0.25">
      <c r="A27" s="1" t="s">
        <v>39</v>
      </c>
      <c r="B27" s="11" t="s">
        <v>14</v>
      </c>
      <c r="C27" s="9">
        <v>2</v>
      </c>
      <c r="D27" s="4">
        <v>-2</v>
      </c>
      <c r="E27" s="1" t="s">
        <v>5</v>
      </c>
      <c r="F27" t="s">
        <v>25</v>
      </c>
      <c r="G27" s="1"/>
      <c r="H27" s="1"/>
    </row>
    <row r="28" spans="1:8" x14ac:dyDescent="0.25">
      <c r="A28" s="1" t="s">
        <v>73</v>
      </c>
      <c r="B28" s="8" t="s">
        <v>3</v>
      </c>
      <c r="C28" s="9">
        <v>5</v>
      </c>
      <c r="D28" s="4">
        <v>-2</v>
      </c>
      <c r="E28" s="1"/>
      <c r="F28" t="s">
        <v>25</v>
      </c>
      <c r="G28" s="1"/>
      <c r="H28" s="1"/>
    </row>
    <row r="29" spans="1:8" x14ac:dyDescent="0.25">
      <c r="A29" s="1" t="s">
        <v>41</v>
      </c>
      <c r="B29" s="8" t="s">
        <v>3</v>
      </c>
      <c r="C29" s="9">
        <v>5</v>
      </c>
      <c r="D29" s="4">
        <v>-4</v>
      </c>
      <c r="E29" s="1"/>
      <c r="F29" t="s">
        <v>74</v>
      </c>
      <c r="G29" s="1"/>
      <c r="H29" s="1"/>
    </row>
    <row r="30" spans="1:8" x14ac:dyDescent="0.25">
      <c r="A30" s="1" t="s">
        <v>43</v>
      </c>
      <c r="B30" s="11" t="s">
        <v>14</v>
      </c>
      <c r="C30" s="9">
        <v>5</v>
      </c>
      <c r="D30" s="4">
        <v>-5</v>
      </c>
      <c r="E30" s="1" t="s">
        <v>5</v>
      </c>
      <c r="F30" t="s">
        <v>74</v>
      </c>
      <c r="G30" s="1"/>
      <c r="H30" s="1"/>
    </row>
    <row r="31" spans="1:8" x14ac:dyDescent="0.25">
      <c r="A31" s="1" t="s">
        <v>75</v>
      </c>
      <c r="B31" s="8" t="s">
        <v>3</v>
      </c>
      <c r="C31" s="9">
        <v>4</v>
      </c>
      <c r="D31" s="4">
        <v>-2</v>
      </c>
      <c r="E31" s="1"/>
      <c r="F31" t="s">
        <v>76</v>
      </c>
      <c r="G31" s="1"/>
      <c r="H31" s="1"/>
    </row>
    <row r="32" spans="1:8" ht="15" customHeight="1" x14ac:dyDescent="0.25">
      <c r="A32" s="7">
        <v>42036</v>
      </c>
      <c r="B32" s="7"/>
      <c r="C32" s="7"/>
      <c r="D32" s="7"/>
      <c r="E32" s="7"/>
      <c r="F32" s="7"/>
      <c r="G32" s="7"/>
      <c r="H32" s="7"/>
    </row>
    <row r="33" spans="1:8" x14ac:dyDescent="0.25">
      <c r="A33" s="1" t="s">
        <v>44</v>
      </c>
      <c r="B33" s="8" t="s">
        <v>3</v>
      </c>
      <c r="C33" s="9">
        <v>5</v>
      </c>
      <c r="D33" s="4">
        <v>-2</v>
      </c>
      <c r="E33" s="1"/>
      <c r="F33" t="s">
        <v>48</v>
      </c>
      <c r="G33" s="1"/>
      <c r="H33" s="1"/>
    </row>
    <row r="34" spans="1:8" x14ac:dyDescent="0.25">
      <c r="A34" s="1" t="s">
        <v>46</v>
      </c>
      <c r="B34" s="8" t="s">
        <v>3</v>
      </c>
      <c r="C34" s="9">
        <v>4</v>
      </c>
      <c r="D34" s="4">
        <v>-1</v>
      </c>
      <c r="E34" s="1"/>
      <c r="F34" t="s">
        <v>48</v>
      </c>
      <c r="G34" s="1"/>
      <c r="H34" s="1"/>
    </row>
    <row r="35" spans="1:8" x14ac:dyDescent="0.25">
      <c r="A35" s="1" t="s">
        <v>47</v>
      </c>
      <c r="B35" s="10" t="s">
        <v>8</v>
      </c>
      <c r="C35" s="9">
        <v>0</v>
      </c>
      <c r="D35" s="4">
        <v>-3</v>
      </c>
      <c r="E35" s="1"/>
      <c r="F35" t="s">
        <v>42</v>
      </c>
      <c r="G35" s="1"/>
      <c r="H35" s="1"/>
    </row>
    <row r="36" spans="1:8" x14ac:dyDescent="0.25">
      <c r="A36" s="1" t="s">
        <v>49</v>
      </c>
      <c r="B36" s="10" t="s">
        <v>8</v>
      </c>
      <c r="C36" s="9">
        <v>2</v>
      </c>
      <c r="D36" s="4">
        <v>-3</v>
      </c>
      <c r="E36" s="1"/>
      <c r="F36" t="s">
        <v>42</v>
      </c>
      <c r="G36" s="1"/>
      <c r="H36" s="1"/>
    </row>
    <row r="37" spans="1:8" x14ac:dyDescent="0.25">
      <c r="A37" s="1" t="s">
        <v>50</v>
      </c>
      <c r="B37" s="10" t="s">
        <v>8</v>
      </c>
      <c r="C37" s="9">
        <v>1</v>
      </c>
      <c r="D37" s="4">
        <v>-2</v>
      </c>
      <c r="E37" s="1"/>
      <c r="F37" t="s">
        <v>55</v>
      </c>
      <c r="G37" s="1"/>
      <c r="H37" s="1"/>
    </row>
    <row r="38" spans="1:8" x14ac:dyDescent="0.25">
      <c r="A38" s="1" t="s">
        <v>77</v>
      </c>
      <c r="B38" s="8" t="s">
        <v>3</v>
      </c>
      <c r="C38" s="9">
        <v>4</v>
      </c>
      <c r="D38" s="4">
        <v>-3</v>
      </c>
      <c r="E38" s="1" t="s">
        <v>5</v>
      </c>
      <c r="F38" t="s">
        <v>55</v>
      </c>
      <c r="G38" s="1"/>
      <c r="H38" s="1"/>
    </row>
    <row r="39" spans="1:8" x14ac:dyDescent="0.25">
      <c r="A39" s="1" t="s">
        <v>52</v>
      </c>
      <c r="B39" s="10" t="s">
        <v>8</v>
      </c>
      <c r="C39" s="9">
        <v>3</v>
      </c>
      <c r="D39" s="4">
        <v>-5</v>
      </c>
      <c r="E39" s="1"/>
      <c r="F39" t="s">
        <v>78</v>
      </c>
      <c r="G39" s="1"/>
      <c r="H39" s="1"/>
    </row>
    <row r="40" spans="1:8" x14ac:dyDescent="0.25">
      <c r="A40" s="1" t="s">
        <v>54</v>
      </c>
      <c r="B40" s="10" t="s">
        <v>8</v>
      </c>
      <c r="C40" s="9">
        <v>3</v>
      </c>
      <c r="D40" s="4">
        <v>-5</v>
      </c>
      <c r="E40" s="1"/>
      <c r="F40" t="s">
        <v>78</v>
      </c>
      <c r="G40" s="1"/>
      <c r="H40" s="1"/>
    </row>
    <row r="41" spans="1:8" ht="15" customHeight="1" x14ac:dyDescent="0.25">
      <c r="A41" s="7">
        <v>42064</v>
      </c>
      <c r="B41" s="7"/>
      <c r="C41" s="7"/>
      <c r="D41" s="7"/>
      <c r="E41" s="7"/>
      <c r="F41" s="7"/>
      <c r="G41" s="7"/>
      <c r="H41" s="7"/>
    </row>
    <row r="42" spans="1:8" x14ac:dyDescent="0.25">
      <c r="A42" s="1" t="s">
        <v>44</v>
      </c>
      <c r="B42" s="8" t="s">
        <v>3</v>
      </c>
      <c r="C42" s="9">
        <v>6</v>
      </c>
      <c r="D42" s="4">
        <v>-4</v>
      </c>
      <c r="E42" s="1"/>
      <c r="F42" t="s">
        <v>40</v>
      </c>
      <c r="G42" s="1"/>
      <c r="H42" s="1"/>
    </row>
    <row r="43" spans="1:8" x14ac:dyDescent="0.25">
      <c r="A43" s="1" t="s">
        <v>46</v>
      </c>
      <c r="B43" s="8" t="s">
        <v>3</v>
      </c>
      <c r="C43" s="9">
        <v>4</v>
      </c>
      <c r="D43" s="4">
        <v>-3</v>
      </c>
      <c r="E43" s="1"/>
      <c r="F43" t="s">
        <v>40</v>
      </c>
      <c r="G43" s="1"/>
      <c r="H43" s="1"/>
    </row>
    <row r="44" spans="1:8" x14ac:dyDescent="0.25">
      <c r="A44" s="1" t="s">
        <v>47</v>
      </c>
      <c r="B44" s="10" t="s">
        <v>8</v>
      </c>
      <c r="C44" s="9">
        <v>0</v>
      </c>
      <c r="D44" s="4">
        <v>-5</v>
      </c>
      <c r="E44" s="1"/>
      <c r="F44" t="s">
        <v>45</v>
      </c>
      <c r="G44" s="1"/>
      <c r="H44" s="1"/>
    </row>
    <row r="45" spans="1:8" x14ac:dyDescent="0.25">
      <c r="A45" s="1" t="s">
        <v>49</v>
      </c>
      <c r="B45" s="10" t="s">
        <v>8</v>
      </c>
      <c r="C45" s="9">
        <v>2</v>
      </c>
      <c r="D45" s="4">
        <v>-6</v>
      </c>
      <c r="E45" s="1"/>
      <c r="F45" t="s">
        <v>45</v>
      </c>
      <c r="G45" s="1"/>
      <c r="H45" s="1"/>
    </row>
    <row r="46" spans="1:8" x14ac:dyDescent="0.25">
      <c r="A46" s="1" t="s">
        <v>79</v>
      </c>
      <c r="B46" s="11"/>
      <c r="C46" s="1"/>
      <c r="D46" s="1"/>
      <c r="E46" s="1"/>
      <c r="F46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OSU</vt:lpstr>
      <vt:lpstr>PSU</vt:lpstr>
      <vt:lpstr>Sum</vt:lpstr>
      <vt:lpstr>Bar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McCargar</dc:creator>
  <cp:lastModifiedBy>Danny McCargar</cp:lastModifiedBy>
  <dcterms:created xsi:type="dcterms:W3CDTF">2015-03-16T14:27:54Z</dcterms:created>
  <dcterms:modified xsi:type="dcterms:W3CDTF">2015-03-16T18:50:00Z</dcterms:modified>
</cp:coreProperties>
</file>