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6405"/>
  </bookViews>
  <sheets>
    <sheet name="Master" sheetId="1" r:id="rId1"/>
    <sheet name="Top 5" sheetId="3" r:id="rId2"/>
    <sheet name="Zajac ST" sheetId="4" r:id="rId3"/>
  </sheets>
  <definedNames>
    <definedName name="_xlnm._FilterDatabase" localSheetId="0" hidden="1">Master!$A$1:$AS$31</definedName>
  </definedNames>
  <calcPr calcId="0"/>
</workbook>
</file>

<file path=xl/calcChain.xml><?xml version="1.0" encoding="utf-8"?>
<calcChain xmlns="http://schemas.openxmlformats.org/spreadsheetml/2006/main">
  <c r="H6" i="3" l="1"/>
  <c r="I6" i="3" s="1"/>
  <c r="H5" i="3"/>
  <c r="I5" i="3" s="1"/>
  <c r="H4" i="3"/>
  <c r="I4" i="3" s="1"/>
  <c r="H3" i="3"/>
  <c r="I3" i="3" s="1"/>
  <c r="H2" i="3"/>
  <c r="I2" i="3" s="1"/>
  <c r="J7" i="3"/>
  <c r="K7" i="3"/>
  <c r="L7" i="3"/>
  <c r="M7" i="3"/>
  <c r="N7" i="3"/>
  <c r="C7" i="3"/>
  <c r="O7" i="3" s="1"/>
  <c r="D7" i="3"/>
  <c r="E7" i="3"/>
  <c r="F7" i="3"/>
  <c r="G7" i="3"/>
  <c r="B7" i="3"/>
  <c r="N7" i="1"/>
  <c r="AC23" i="1"/>
  <c r="AC31" i="1"/>
  <c r="AC20" i="1"/>
  <c r="AC26" i="1"/>
  <c r="AC21" i="1"/>
  <c r="AC4" i="1"/>
  <c r="AC25" i="1"/>
  <c r="AC29" i="1"/>
  <c r="AC22" i="1"/>
  <c r="AC16" i="1"/>
  <c r="AC27" i="1"/>
  <c r="AC14" i="1"/>
  <c r="AC10" i="1"/>
  <c r="AC13" i="1"/>
  <c r="AC15" i="1"/>
  <c r="AC12" i="1"/>
  <c r="AC5" i="1"/>
  <c r="AC9" i="1"/>
  <c r="AC30" i="1"/>
  <c r="AC11" i="1"/>
  <c r="AC2" i="1"/>
  <c r="AC8" i="1"/>
  <c r="AC18" i="1"/>
  <c r="AC7" i="1"/>
  <c r="AC17" i="1"/>
  <c r="AC24" i="1"/>
  <c r="AC6" i="1"/>
  <c r="AC3" i="1"/>
  <c r="AC19" i="1"/>
  <c r="AC28" i="1"/>
  <c r="K19" i="1"/>
  <c r="K3" i="1"/>
  <c r="K6" i="1"/>
  <c r="K24" i="1"/>
  <c r="K17" i="1"/>
  <c r="K7" i="1"/>
  <c r="K18" i="1"/>
  <c r="K8" i="1"/>
  <c r="K2" i="1"/>
  <c r="K11" i="1"/>
  <c r="K30" i="1"/>
  <c r="K9" i="1"/>
  <c r="K5" i="1"/>
  <c r="K12" i="1"/>
  <c r="K15" i="1"/>
  <c r="K13" i="1"/>
  <c r="K10" i="1"/>
  <c r="K14" i="1"/>
  <c r="K27" i="1"/>
  <c r="K16" i="1"/>
  <c r="K22" i="1"/>
  <c r="K29" i="1"/>
  <c r="K25" i="1"/>
  <c r="K4" i="1"/>
  <c r="K21" i="1"/>
  <c r="K26" i="1"/>
  <c r="K20" i="1"/>
  <c r="K31" i="1"/>
  <c r="K23" i="1"/>
  <c r="K28" i="1"/>
  <c r="J28" i="1"/>
  <c r="J17" i="1"/>
  <c r="AB2" i="1"/>
  <c r="AB5" i="1"/>
  <c r="AB4" i="1"/>
  <c r="AB12" i="1"/>
  <c r="AB6" i="1"/>
  <c r="AB10" i="1"/>
  <c r="AB8" i="1"/>
  <c r="AB7" i="1"/>
  <c r="AB11" i="1"/>
  <c r="AB14" i="1"/>
  <c r="AB13" i="1"/>
  <c r="AB9" i="1"/>
  <c r="AB15" i="1"/>
  <c r="AB16" i="1"/>
  <c r="AB17" i="1"/>
  <c r="AB21" i="1"/>
  <c r="AB22" i="1"/>
  <c r="AB18" i="1"/>
  <c r="AB19" i="1"/>
  <c r="AB25" i="1"/>
  <c r="AB23" i="1"/>
  <c r="AB24" i="1"/>
  <c r="AB20" i="1"/>
  <c r="AB28" i="1"/>
  <c r="AB26" i="1"/>
  <c r="AB27" i="1"/>
  <c r="AB29" i="1"/>
  <c r="AB30" i="1"/>
  <c r="AB31" i="1"/>
  <c r="AB3" i="1"/>
  <c r="J3" i="1"/>
  <c r="J2" i="1"/>
  <c r="J5" i="1"/>
  <c r="J4" i="1"/>
  <c r="J12" i="1"/>
  <c r="J6" i="1"/>
  <c r="J10" i="1"/>
  <c r="J8" i="1"/>
  <c r="J7" i="1"/>
  <c r="J11" i="1"/>
  <c r="J14" i="1"/>
  <c r="J13" i="1"/>
  <c r="J9" i="1"/>
  <c r="J15" i="1"/>
  <c r="J16" i="1"/>
  <c r="J21" i="1"/>
  <c r="J22" i="1"/>
  <c r="J18" i="1"/>
  <c r="J19" i="1"/>
  <c r="J25" i="1"/>
  <c r="J23" i="1"/>
  <c r="J24" i="1"/>
  <c r="J20" i="1"/>
  <c r="J26" i="1"/>
  <c r="J27" i="1"/>
  <c r="J29" i="1"/>
  <c r="J30" i="1"/>
  <c r="J31" i="1"/>
  <c r="AK9" i="1"/>
  <c r="AL9" i="1" s="1"/>
  <c r="AK5" i="1"/>
  <c r="AL5" i="1" s="1"/>
  <c r="AK13" i="1"/>
  <c r="AL13" i="1" s="1"/>
  <c r="AK3" i="1"/>
  <c r="AL3" i="1" s="1"/>
  <c r="AK10" i="1"/>
  <c r="AL10" i="1" s="1"/>
  <c r="AK26" i="1"/>
  <c r="AL26" i="1" s="1"/>
  <c r="AK7" i="1"/>
  <c r="AL7" i="1" s="1"/>
  <c r="AK25" i="1"/>
  <c r="AL25" i="1" s="1"/>
  <c r="AK4" i="1"/>
  <c r="AL4" i="1" s="1"/>
  <c r="AK8" i="1"/>
  <c r="AL8" i="1" s="1"/>
  <c r="AK6" i="1"/>
  <c r="AL6" i="1" s="1"/>
  <c r="AK28" i="1"/>
  <c r="AL28" i="1" s="1"/>
  <c r="AK17" i="1"/>
  <c r="AL17" i="1" s="1"/>
  <c r="AK27" i="1"/>
  <c r="AL27" i="1" s="1"/>
  <c r="AK22" i="1"/>
  <c r="AL22" i="1" s="1"/>
  <c r="AK29" i="1"/>
  <c r="AL29" i="1" s="1"/>
  <c r="AK12" i="1"/>
  <c r="AL12" i="1" s="1"/>
  <c r="AK23" i="1"/>
  <c r="AL23" i="1" s="1"/>
  <c r="AK24" i="1"/>
  <c r="AL24" i="1" s="1"/>
  <c r="AK14" i="1"/>
  <c r="AL14" i="1" s="1"/>
  <c r="AK11" i="1"/>
  <c r="AL11" i="1" s="1"/>
  <c r="AK16" i="1"/>
  <c r="AL16" i="1" s="1"/>
  <c r="AK18" i="1"/>
  <c r="AL18" i="1" s="1"/>
  <c r="AK20" i="1"/>
  <c r="AL20" i="1" s="1"/>
  <c r="AK21" i="1"/>
  <c r="AL21" i="1" s="1"/>
  <c r="AK30" i="1"/>
  <c r="AL30" i="1" s="1"/>
  <c r="AK31" i="1"/>
  <c r="AL31" i="1" s="1"/>
  <c r="AK19" i="1"/>
  <c r="AL19" i="1" s="1"/>
  <c r="AK15" i="1"/>
  <c r="AL15" i="1" s="1"/>
  <c r="AK2" i="1"/>
  <c r="AL2" i="1" s="1"/>
  <c r="Q28" i="1"/>
  <c r="Q13" i="1"/>
  <c r="Q9" i="1"/>
  <c r="Q25" i="1"/>
  <c r="Q24" i="1"/>
  <c r="Q5" i="1"/>
  <c r="Q27" i="1"/>
  <c r="Q29" i="1"/>
  <c r="Q22" i="1"/>
  <c r="Q31" i="1"/>
  <c r="Q30" i="1"/>
  <c r="Q23" i="1"/>
  <c r="Q4" i="1"/>
  <c r="Q21" i="1"/>
  <c r="Q20" i="1"/>
  <c r="Q7" i="1"/>
  <c r="Q10" i="1"/>
  <c r="Q2" i="1"/>
  <c r="Q14" i="1"/>
  <c r="Q17" i="1"/>
  <c r="Q8" i="1"/>
  <c r="Q6" i="1"/>
  <c r="Q19" i="1"/>
  <c r="Q16" i="1"/>
  <c r="Q12" i="1"/>
  <c r="Q3" i="1"/>
  <c r="Q18" i="1"/>
  <c r="Q11" i="1"/>
  <c r="Q15" i="1"/>
  <c r="Q26" i="1"/>
  <c r="N2" i="1"/>
  <c r="N10" i="1"/>
  <c r="N6" i="1"/>
  <c r="N9" i="1"/>
  <c r="N8" i="1"/>
  <c r="N5" i="1"/>
  <c r="W5" i="1" s="1"/>
  <c r="N12" i="1"/>
  <c r="N17" i="1"/>
  <c r="N11" i="1"/>
  <c r="N4" i="1"/>
  <c r="N18" i="1"/>
  <c r="N13" i="1"/>
  <c r="N15" i="1"/>
  <c r="N14" i="1"/>
  <c r="N25" i="1"/>
  <c r="N29" i="1"/>
  <c r="N22" i="1"/>
  <c r="N23" i="1"/>
  <c r="W23" i="1" s="1"/>
  <c r="N16" i="1"/>
  <c r="N27" i="1"/>
  <c r="N20" i="1"/>
  <c r="N26" i="1"/>
  <c r="N19" i="1"/>
  <c r="N30" i="1"/>
  <c r="N24" i="1"/>
  <c r="N21" i="1"/>
  <c r="N31" i="1"/>
  <c r="N28" i="1"/>
  <c r="N3" i="1"/>
  <c r="H7" i="3" l="1"/>
  <c r="P28" i="1"/>
  <c r="P19" i="1"/>
  <c r="P16" i="1"/>
  <c r="P18" i="1"/>
  <c r="P12" i="1"/>
  <c r="P6" i="1"/>
  <c r="P21" i="1"/>
  <c r="P26" i="1"/>
  <c r="P14" i="1"/>
  <c r="R4" i="1"/>
  <c r="P10" i="1"/>
  <c r="P3" i="1"/>
  <c r="P24" i="1"/>
  <c r="P20" i="1"/>
  <c r="P22" i="1"/>
  <c r="P15" i="1"/>
  <c r="P11" i="1"/>
  <c r="P8" i="1"/>
  <c r="P2" i="1"/>
  <c r="P29" i="1"/>
  <c r="P13" i="1"/>
  <c r="P17" i="1"/>
  <c r="P9" i="1"/>
  <c r="P5" i="1"/>
  <c r="P23" i="1"/>
  <c r="P7" i="1"/>
  <c r="R30" i="1"/>
  <c r="R27" i="1"/>
  <c r="R31" i="1"/>
  <c r="W19" i="1"/>
  <c r="W25" i="1"/>
  <c r="W24" i="1"/>
  <c r="P30" i="1"/>
  <c r="P27" i="1"/>
  <c r="P25" i="1"/>
  <c r="P4" i="1"/>
  <c r="P31" i="1"/>
  <c r="W21" i="1"/>
  <c r="W12" i="1"/>
  <c r="W13" i="1"/>
  <c r="W3" i="1"/>
  <c r="W11" i="1"/>
  <c r="W10" i="1"/>
  <c r="W28" i="1"/>
  <c r="W7" i="1"/>
  <c r="W8" i="1"/>
  <c r="W15" i="1"/>
  <c r="W4" i="1"/>
  <c r="W16" i="1"/>
  <c r="W18" i="1"/>
  <c r="W17" i="1"/>
  <c r="W9" i="1"/>
  <c r="W14" i="1"/>
  <c r="W6" i="1"/>
  <c r="W22" i="1"/>
  <c r="W26" i="1"/>
  <c r="W20" i="1"/>
  <c r="W29" i="1"/>
  <c r="W2" i="1"/>
  <c r="W27" i="1"/>
  <c r="W30" i="1"/>
  <c r="W31" i="1"/>
  <c r="O2" i="1"/>
  <c r="O19" i="1"/>
  <c r="O16" i="1"/>
  <c r="O18" i="1"/>
  <c r="O17" i="1"/>
  <c r="O9" i="1"/>
  <c r="O21" i="1"/>
  <c r="O26" i="1"/>
  <c r="O23" i="1"/>
  <c r="O14" i="1"/>
  <c r="O12" i="1"/>
  <c r="O6" i="1"/>
  <c r="O27" i="1"/>
  <c r="O15" i="1"/>
  <c r="O11" i="1"/>
  <c r="O10" i="1"/>
  <c r="R24" i="1"/>
  <c r="R22" i="1"/>
  <c r="O29" i="1"/>
  <c r="O20" i="1"/>
  <c r="O13" i="1"/>
  <c r="O8" i="1"/>
  <c r="O4" i="1"/>
  <c r="O3" i="1"/>
  <c r="O24" i="1"/>
  <c r="O5" i="1"/>
  <c r="R28" i="1"/>
  <c r="O31" i="1"/>
  <c r="O22" i="1"/>
  <c r="O30" i="1"/>
  <c r="O28" i="1"/>
  <c r="O25" i="1"/>
  <c r="O7" i="1"/>
  <c r="R21" i="1"/>
  <c r="R26" i="1"/>
  <c r="R6" i="1"/>
  <c r="R13" i="1"/>
  <c r="R2" i="1"/>
  <c r="R19" i="1"/>
  <c r="R18" i="1"/>
  <c r="R9" i="1"/>
  <c r="R7" i="1"/>
  <c r="R16" i="1"/>
  <c r="R25" i="1"/>
  <c r="R17" i="1"/>
  <c r="R23" i="1"/>
  <c r="R14" i="1"/>
  <c r="R3" i="1"/>
  <c r="R20" i="1"/>
  <c r="R11" i="1"/>
  <c r="R8" i="1"/>
  <c r="R29" i="1"/>
  <c r="R15" i="1"/>
  <c r="T15" i="1" s="1"/>
  <c r="R5" i="1"/>
  <c r="R10" i="1"/>
  <c r="R12" i="1"/>
  <c r="Y30" i="1" l="1"/>
  <c r="T4" i="1"/>
  <c r="T10" i="1"/>
  <c r="T8" i="1"/>
  <c r="T14" i="1"/>
  <c r="T16" i="1"/>
  <c r="T19" i="1"/>
  <c r="T26" i="1"/>
  <c r="T5" i="1"/>
  <c r="T11" i="1"/>
  <c r="T23" i="1"/>
  <c r="T7" i="1"/>
  <c r="T2" i="1"/>
  <c r="T21" i="1"/>
  <c r="T22" i="1"/>
  <c r="Y27" i="1"/>
  <c r="Y26" i="1"/>
  <c r="Y9" i="1"/>
  <c r="Y4" i="1"/>
  <c r="Y28" i="1"/>
  <c r="Y13" i="1"/>
  <c r="Y24" i="1"/>
  <c r="T27" i="1"/>
  <c r="T24" i="1"/>
  <c r="Y2" i="1"/>
  <c r="Y22" i="1"/>
  <c r="Y17" i="1"/>
  <c r="Y15" i="1"/>
  <c r="Y10" i="1"/>
  <c r="Y12" i="1"/>
  <c r="Y25" i="1"/>
  <c r="T30" i="1"/>
  <c r="Y5" i="1"/>
  <c r="T20" i="1"/>
  <c r="T17" i="1"/>
  <c r="T9" i="1"/>
  <c r="T13" i="1"/>
  <c r="Y31" i="1"/>
  <c r="Y29" i="1"/>
  <c r="Y6" i="1"/>
  <c r="Y18" i="1"/>
  <c r="Y8" i="1"/>
  <c r="Y11" i="1"/>
  <c r="Y21" i="1"/>
  <c r="Y19" i="1"/>
  <c r="T12" i="1"/>
  <c r="T29" i="1"/>
  <c r="T3" i="1"/>
  <c r="T25" i="1"/>
  <c r="T18" i="1"/>
  <c r="T6" i="1"/>
  <c r="T28" i="1"/>
  <c r="Y20" i="1"/>
  <c r="Y14" i="1"/>
  <c r="Y16" i="1"/>
  <c r="Y7" i="1"/>
  <c r="Y3" i="1"/>
  <c r="T31" i="1"/>
  <c r="Y23" i="1"/>
  <c r="S31" i="1"/>
  <c r="S10" i="1"/>
  <c r="X21" i="1"/>
  <c r="S28" i="1"/>
  <c r="S4" i="1"/>
  <c r="S22" i="1"/>
  <c r="X22" i="1"/>
  <c r="X9" i="1"/>
  <c r="X13" i="1"/>
  <c r="X17" i="1"/>
  <c r="X8" i="1"/>
  <c r="X20" i="1"/>
  <c r="S26" i="1"/>
  <c r="X15" i="1"/>
  <c r="S5" i="1"/>
  <c r="S11" i="1"/>
  <c r="S23" i="1"/>
  <c r="S7" i="1"/>
  <c r="X24" i="1"/>
  <c r="X6" i="1"/>
  <c r="X19" i="1"/>
  <c r="X12" i="1"/>
  <c r="S18" i="1"/>
  <c r="S2" i="1"/>
  <c r="X3" i="1"/>
  <c r="S21" i="1"/>
  <c r="S24" i="1"/>
  <c r="X25" i="1"/>
  <c r="S8" i="1"/>
  <c r="S14" i="1"/>
  <c r="S16" i="1"/>
  <c r="S15" i="1"/>
  <c r="S20" i="1"/>
  <c r="S17" i="1"/>
  <c r="X28" i="1"/>
  <c r="X4" i="1"/>
  <c r="X30" i="1"/>
  <c r="X18" i="1"/>
  <c r="X23" i="1"/>
  <c r="X16" i="1"/>
  <c r="S13" i="1"/>
  <c r="S6" i="1"/>
  <c r="X10" i="1"/>
  <c r="S12" i="1"/>
  <c r="S29" i="1"/>
  <c r="S3" i="1"/>
  <c r="S30" i="1"/>
  <c r="S25" i="1"/>
  <c r="X27" i="1"/>
  <c r="X2" i="1"/>
  <c r="X26" i="1"/>
  <c r="X31" i="1"/>
  <c r="S9" i="1"/>
  <c r="S19" i="1"/>
  <c r="X29" i="1"/>
  <c r="X14" i="1"/>
  <c r="X11" i="1"/>
  <c r="X7" i="1"/>
  <c r="X5" i="1"/>
  <c r="S27" i="1"/>
</calcChain>
</file>

<file path=xl/sharedStrings.xml><?xml version="1.0" encoding="utf-8"?>
<sst xmlns="http://schemas.openxmlformats.org/spreadsheetml/2006/main" count="142" uniqueCount="93">
  <si>
    <t>Rk</t>
  </si>
  <si>
    <t>Team</t>
  </si>
  <si>
    <t>GP</t>
  </si>
  <si>
    <t>W</t>
  </si>
  <si>
    <t>L</t>
  </si>
  <si>
    <t>OL</t>
  </si>
  <si>
    <t>PTS</t>
  </si>
  <si>
    <t>PTS%</t>
  </si>
  <si>
    <t>GF</t>
  </si>
  <si>
    <t>GA</t>
  </si>
  <si>
    <t>SRS</t>
  </si>
  <si>
    <t>SOS</t>
  </si>
  <si>
    <t>TG/G</t>
  </si>
  <si>
    <t>PP</t>
  </si>
  <si>
    <t>PPO</t>
  </si>
  <si>
    <t>PP%</t>
  </si>
  <si>
    <t>PPA</t>
  </si>
  <si>
    <t>PPOA</t>
  </si>
  <si>
    <t>PK%</t>
  </si>
  <si>
    <t>SH</t>
  </si>
  <si>
    <t>SHA</t>
  </si>
  <si>
    <t>S</t>
  </si>
  <si>
    <t>S%</t>
  </si>
  <si>
    <t>SA</t>
  </si>
  <si>
    <t>SV%</t>
  </si>
  <si>
    <t>PDO</t>
  </si>
  <si>
    <t>Dallas Stars</t>
  </si>
  <si>
    <t>Washington Capitals</t>
  </si>
  <si>
    <t>St. Louis Blues</t>
  </si>
  <si>
    <t>Los Angeles Kings</t>
  </si>
  <si>
    <t>Florida Panthers</t>
  </si>
  <si>
    <t>Chicago Blackhawks</t>
  </si>
  <si>
    <t>New York Islanders</t>
  </si>
  <si>
    <t>Montreal Canadiens</t>
  </si>
  <si>
    <t>Boston Bruins</t>
  </si>
  <si>
    <t>New York Rangers</t>
  </si>
  <si>
    <t>Minnesota Wild</t>
  </si>
  <si>
    <t>Nashville Predators</t>
  </si>
  <si>
    <t>Detroit Red Wings</t>
  </si>
  <si>
    <t>Ottawa Senators</t>
  </si>
  <si>
    <t>New Jersey Devils</t>
  </si>
  <si>
    <t>Tampa Bay Lightning</t>
  </si>
  <si>
    <t>Colorado Avalanche</t>
  </si>
  <si>
    <t>Arizona Coyotes</t>
  </si>
  <si>
    <t>Vancouver Canucks</t>
  </si>
  <si>
    <t>Philadelphia Flyers</t>
  </si>
  <si>
    <t>Pittsburgh Penguins</t>
  </si>
  <si>
    <t>Winnipeg Jets</t>
  </si>
  <si>
    <t>Calgary Flames</t>
  </si>
  <si>
    <t>San Jose Sharks</t>
  </si>
  <si>
    <t>Carolina Hurricanes</t>
  </si>
  <si>
    <t>Buffalo Sabres</t>
  </si>
  <si>
    <t>Anaheim Ducks</t>
  </si>
  <si>
    <t>Toronto Maple Leafs</t>
  </si>
  <si>
    <t>Edmonton Oilers</t>
  </si>
  <si>
    <t>Columbus Blue Jackets</t>
  </si>
  <si>
    <t>G+/-</t>
  </si>
  <si>
    <t>ST%</t>
  </si>
  <si>
    <t>ST% GC</t>
  </si>
  <si>
    <t>Conf</t>
  </si>
  <si>
    <t>E</t>
  </si>
  <si>
    <t>ConfRk</t>
  </si>
  <si>
    <t>PDO GC</t>
  </si>
  <si>
    <t>PDOadj G+/-</t>
  </si>
  <si>
    <t>ST%adj G+/-</t>
  </si>
  <si>
    <t>League Rk</t>
  </si>
  <si>
    <t>PLAYER</t>
  </si>
  <si>
    <t>G</t>
  </si>
  <si>
    <t>A</t>
  </si>
  <si>
    <t>+/-</t>
  </si>
  <si>
    <t>PIM</t>
  </si>
  <si>
    <t>ATOI</t>
  </si>
  <si>
    <t>PPG</t>
  </si>
  <si>
    <t>SHG</t>
  </si>
  <si>
    <t>SOG</t>
  </si>
  <si>
    <t>SPCT</t>
  </si>
  <si>
    <t>Mike Cammalleri, LW</t>
  </si>
  <si>
    <t>Kyle Palmieri, RW</t>
  </si>
  <si>
    <t>Lee Stempniak, RW</t>
  </si>
  <si>
    <t>Adam Henrique, C</t>
  </si>
  <si>
    <t>Travis Zajac, C</t>
  </si>
  <si>
    <t>TOTAL</t>
  </si>
  <si>
    <t>Zajac?</t>
  </si>
  <si>
    <t>Gm</t>
  </si>
  <si>
    <t>SF%</t>
  </si>
  <si>
    <t>S+/-</t>
  </si>
  <si>
    <t>SF60</t>
  </si>
  <si>
    <t>SA60</t>
  </si>
  <si>
    <t>GF60</t>
  </si>
  <si>
    <t>GA60</t>
  </si>
  <si>
    <t>PK</t>
  </si>
  <si>
    <t>No 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</si>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</sst>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33" borderId="0" xfId="0" applyFill="1"/>
    <xf numFmtId="2" fontId="0" fillId="33" borderId="0" xfId="0" applyNumberFormat="1" applyFill="1"/>
    <xf numFmtId="168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5.42578125" bestFit="1" customWidth="1"/>
    <col min="2" max="2" width="21.42578125" bestFit="1" customWidth="1"/>
    <col min="3" max="3" width="7.42578125" customWidth="1"/>
    <col min="4" max="4" width="5.7109375" customWidth="1"/>
    <col min="5" max="5" width="5.140625" customWidth="1"/>
    <col min="6" max="6" width="4.140625" customWidth="1"/>
    <col min="7" max="7" width="5.5703125" customWidth="1"/>
    <col min="8" max="8" width="6.42578125" customWidth="1"/>
    <col min="9" max="9" width="8" customWidth="1"/>
    <col min="10" max="11" width="9.5703125" customWidth="1"/>
    <col min="12" max="12" width="5.5703125" customWidth="1"/>
    <col min="13" max="13" width="5.85546875" customWidth="1"/>
    <col min="14" max="14" width="7.140625" customWidth="1"/>
    <col min="15" max="16" width="9.5703125" customWidth="1"/>
    <col min="17" max="17" width="10" style="1" customWidth="1"/>
    <col min="18" max="18" width="11.5703125" customWidth="1"/>
    <col min="19" max="21" width="9.5703125" customWidth="1"/>
    <col min="22" max="22" width="9.5703125" style="1" customWidth="1"/>
    <col min="23" max="23" width="13.85546875" style="1" customWidth="1"/>
    <col min="24" max="25" width="9.5703125" customWidth="1"/>
    <col min="26" max="26" width="6.7109375" bestFit="1" customWidth="1"/>
    <col min="27" max="27" width="6.42578125" bestFit="1" customWidth="1"/>
    <col min="28" max="29" width="9.5703125" customWidth="1"/>
    <col min="30" max="30" width="7.7109375" bestFit="1" customWidth="1"/>
    <col min="31" max="31" width="5.5703125" bestFit="1" customWidth="1"/>
    <col min="32" max="32" width="7" bestFit="1" customWidth="1"/>
    <col min="33" max="33" width="7.140625" bestFit="1" customWidth="1"/>
    <col min="34" max="34" width="6.85546875" bestFit="1" customWidth="1"/>
    <col min="35" max="35" width="8.28515625" bestFit="1" customWidth="1"/>
    <col min="36" max="36" width="7.140625" bestFit="1" customWidth="1"/>
    <col min="37" max="37" width="7" bestFit="1" customWidth="1"/>
    <col min="38" max="38" width="9.7109375" bestFit="1" customWidth="1"/>
    <col min="39" max="39" width="5.5703125" bestFit="1" customWidth="1"/>
    <col min="40" max="40" width="6.85546875" bestFit="1" customWidth="1"/>
    <col min="41" max="41" width="5" bestFit="1" customWidth="1"/>
    <col min="42" max="42" width="5.85546875" bestFit="1" customWidth="1"/>
    <col min="43" max="43" width="5.5703125" bestFit="1" customWidth="1"/>
    <col min="44" max="45" width="7.140625" bestFit="1" customWidth="1"/>
  </cols>
  <sheetData>
    <row r="1" spans="1:45" x14ac:dyDescent="0.25">
      <c r="A1" t="s">
        <v>0</v>
      </c>
      <c r="B1" t="s">
        <v>1</v>
      </c>
      <c r="C1" t="s">
        <v>59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61</v>
      </c>
      <c r="K1" t="s">
        <v>65</v>
      </c>
      <c r="L1" t="s">
        <v>8</v>
      </c>
      <c r="M1" t="s">
        <v>9</v>
      </c>
      <c r="N1" t="s">
        <v>56</v>
      </c>
      <c r="O1" t="s">
        <v>61</v>
      </c>
      <c r="P1" t="s">
        <v>65</v>
      </c>
      <c r="Q1" s="1" t="s">
        <v>62</v>
      </c>
      <c r="R1" t="s">
        <v>63</v>
      </c>
      <c r="S1" t="s">
        <v>61</v>
      </c>
      <c r="T1" t="s">
        <v>65</v>
      </c>
      <c r="U1" t="s">
        <v>57</v>
      </c>
      <c r="V1" s="1" t="s">
        <v>58</v>
      </c>
      <c r="W1" s="1" t="s">
        <v>64</v>
      </c>
      <c r="X1" t="s">
        <v>61</v>
      </c>
      <c r="Y1" t="s">
        <v>65</v>
      </c>
      <c r="Z1" t="s">
        <v>11</v>
      </c>
      <c r="AA1" t="s">
        <v>10</v>
      </c>
      <c r="AB1" t="s">
        <v>61</v>
      </c>
      <c r="AC1" t="s">
        <v>65</v>
      </c>
      <c r="AD1" t="s">
        <v>12</v>
      </c>
      <c r="AE1" t="s">
        <v>13</v>
      </c>
      <c r="AF1" t="s">
        <v>14</v>
      </c>
      <c r="AG1" t="s">
        <v>15</v>
      </c>
      <c r="AH1" t="s">
        <v>16</v>
      </c>
      <c r="AI1" t="s">
        <v>17</v>
      </c>
      <c r="AJ1" t="s">
        <v>18</v>
      </c>
      <c r="AK1" t="s">
        <v>57</v>
      </c>
      <c r="AL1" t="s">
        <v>58</v>
      </c>
      <c r="AM1" t="s">
        <v>19</v>
      </c>
      <c r="AN1" t="s">
        <v>20</v>
      </c>
      <c r="AO1" t="s">
        <v>21</v>
      </c>
      <c r="AP1" t="s">
        <v>22</v>
      </c>
      <c r="AQ1" t="s">
        <v>23</v>
      </c>
      <c r="AR1" t="s">
        <v>24</v>
      </c>
      <c r="AS1" t="s">
        <v>25</v>
      </c>
    </row>
    <row r="2" spans="1:45" x14ac:dyDescent="0.25">
      <c r="A2">
        <v>1</v>
      </c>
      <c r="B2" t="s">
        <v>26</v>
      </c>
      <c r="C2" t="s">
        <v>3</v>
      </c>
      <c r="D2">
        <v>38</v>
      </c>
      <c r="E2">
        <v>27</v>
      </c>
      <c r="F2">
        <v>8</v>
      </c>
      <c r="G2">
        <v>3</v>
      </c>
      <c r="H2">
        <v>57</v>
      </c>
      <c r="I2">
        <v>0.75</v>
      </c>
      <c r="J2">
        <f>COUNTIFS(I:I,"&gt;"&amp;I2,$C:$C,$C2)+1</f>
        <v>1</v>
      </c>
      <c r="K2">
        <f>COUNTIF(I:I,"&gt;"&amp;I2)+1</f>
        <v>2</v>
      </c>
      <c r="L2">
        <v>131</v>
      </c>
      <c r="M2">
        <v>95</v>
      </c>
      <c r="N2">
        <f>L2-M2</f>
        <v>36</v>
      </c>
      <c r="O2">
        <f>COUNTIFS(N:N,"&gt;"&amp;N2,$C:$C,$C2)+1</f>
        <v>1</v>
      </c>
      <c r="P2">
        <f>COUNTIF(N:N,"&gt;"&amp;N2)+1</f>
        <v>1</v>
      </c>
      <c r="Q2" s="1">
        <f>(AO2+AQ2)*(100-AS2)/200</f>
        <v>-19.711500000000033</v>
      </c>
      <c r="R2" s="1">
        <f>N2+Q2</f>
        <v>16.288499999999967</v>
      </c>
      <c r="S2">
        <f>COUNTIFS(R:R,"&gt;"&amp;R2,$C:$C,$C2)+1</f>
        <v>1</v>
      </c>
      <c r="T2">
        <f>COUNTIF(R:R,"&gt;"&amp;R2)+1</f>
        <v>1</v>
      </c>
      <c r="U2">
        <v>104.31</v>
      </c>
      <c r="V2" s="1">
        <v>-4.9996000000000027</v>
      </c>
      <c r="W2" s="1">
        <f>N2+AL2</f>
        <v>31.000399999999999</v>
      </c>
      <c r="X2">
        <f>COUNTIFS(W:W,"&gt;"&amp;W2,$C:$C,$C2)+1</f>
        <v>1</v>
      </c>
      <c r="Y2">
        <f>COUNTIF(W:W,"&gt;"&amp;W2)+1</f>
        <v>1</v>
      </c>
      <c r="Z2">
        <v>-0.1</v>
      </c>
      <c r="AA2">
        <v>0.83</v>
      </c>
      <c r="AB2">
        <f>COUNTIFS(AA:AA,"&gt;"&amp;AA2,$C:$C,$C2)+1</f>
        <v>1</v>
      </c>
      <c r="AC2">
        <f>COUNTIF(AA:AA,"&gt;"&amp;AA2)+1</f>
        <v>2</v>
      </c>
      <c r="AD2">
        <v>6.03</v>
      </c>
      <c r="AE2">
        <v>29</v>
      </c>
      <c r="AF2">
        <v>123</v>
      </c>
      <c r="AG2">
        <v>23.58</v>
      </c>
      <c r="AH2">
        <v>21</v>
      </c>
      <c r="AI2">
        <v>109</v>
      </c>
      <c r="AJ2">
        <v>80.73</v>
      </c>
      <c r="AK2">
        <f>AG2+AJ2</f>
        <v>104.31</v>
      </c>
      <c r="AL2">
        <f>(AI2+AF2)*(100-AK2)/200</f>
        <v>-4.9996000000000027</v>
      </c>
      <c r="AM2">
        <v>6</v>
      </c>
      <c r="AN2">
        <v>3</v>
      </c>
      <c r="AO2">
        <v>1233</v>
      </c>
      <c r="AP2">
        <v>10.6</v>
      </c>
      <c r="AQ2">
        <v>1086</v>
      </c>
      <c r="AR2">
        <v>0.91300000000000003</v>
      </c>
      <c r="AS2">
        <v>101.7</v>
      </c>
    </row>
    <row r="3" spans="1:45" x14ac:dyDescent="0.25">
      <c r="A3">
        <v>2</v>
      </c>
      <c r="B3" t="s">
        <v>27</v>
      </c>
      <c r="C3" t="s">
        <v>60</v>
      </c>
      <c r="D3">
        <v>35</v>
      </c>
      <c r="E3">
        <v>27</v>
      </c>
      <c r="F3">
        <v>6</v>
      </c>
      <c r="G3">
        <v>2</v>
      </c>
      <c r="H3">
        <v>56</v>
      </c>
      <c r="I3">
        <v>0.8</v>
      </c>
      <c r="J3">
        <f>COUNTIFS(I:I,"&gt;"&amp;I3,$C:$C,$C3)+1</f>
        <v>1</v>
      </c>
      <c r="K3">
        <f>COUNTIF(I:I,"&gt;"&amp;I3)+1</f>
        <v>1</v>
      </c>
      <c r="L3">
        <v>108</v>
      </c>
      <c r="M3">
        <v>72</v>
      </c>
      <c r="N3">
        <f>L3-M3</f>
        <v>36</v>
      </c>
      <c r="O3">
        <f>COUNTIFS(N:N,"&gt;"&amp;N3,$C:$C,$C3)+1</f>
        <v>1</v>
      </c>
      <c r="P3">
        <f>COUNTIF(N:N,"&gt;"&amp;N3)+1</f>
        <v>1</v>
      </c>
      <c r="Q3" s="1">
        <f>(AO3+AQ3)*(100-AS3)/200</f>
        <v>-27.486000000000033</v>
      </c>
      <c r="R3" s="1">
        <f>N3+Q3</f>
        <v>8.5139999999999674</v>
      </c>
      <c r="S3">
        <f>COUNTIFS(R:R,"&gt;"&amp;R3,$C:$C,$C3)+1</f>
        <v>2</v>
      </c>
      <c r="T3">
        <f>COUNTIF(R:R,"&gt;"&amp;R3)+1</f>
        <v>5</v>
      </c>
      <c r="U3">
        <v>110</v>
      </c>
      <c r="V3" s="1">
        <v>-10.4</v>
      </c>
      <c r="W3" s="1">
        <f>N3+AL3</f>
        <v>25.6</v>
      </c>
      <c r="X3">
        <f>COUNTIFS(W:W,"&gt;"&amp;W3,$C:$C,$C3)+1</f>
        <v>1</v>
      </c>
      <c r="Y3">
        <f>COUNTIF(W:W,"&gt;"&amp;W3)+1</f>
        <v>2</v>
      </c>
      <c r="Z3">
        <v>-0.05</v>
      </c>
      <c r="AA3">
        <v>1.04</v>
      </c>
      <c r="AB3">
        <f>COUNTIFS(AA:AA,"&gt;"&amp;AA3,$C:$C,$C3)+1</f>
        <v>1</v>
      </c>
      <c r="AC3">
        <f>COUNTIF(AA:AA,"&gt;"&amp;AA3)+1</f>
        <v>1</v>
      </c>
      <c r="AD3">
        <v>5.2</v>
      </c>
      <c r="AE3">
        <v>27</v>
      </c>
      <c r="AF3">
        <v>108</v>
      </c>
      <c r="AG3">
        <v>25</v>
      </c>
      <c r="AH3">
        <v>15</v>
      </c>
      <c r="AI3">
        <v>100</v>
      </c>
      <c r="AJ3">
        <v>85</v>
      </c>
      <c r="AK3">
        <f>AG3+AJ3</f>
        <v>110</v>
      </c>
      <c r="AL3">
        <f>(AI3+AF3)*(100-AK3)/200</f>
        <v>-10.4</v>
      </c>
      <c r="AM3">
        <v>2</v>
      </c>
      <c r="AN3">
        <v>1</v>
      </c>
      <c r="AO3">
        <v>1046</v>
      </c>
      <c r="AP3">
        <v>10.3</v>
      </c>
      <c r="AQ3">
        <v>990</v>
      </c>
      <c r="AR3">
        <v>0.92700000000000005</v>
      </c>
      <c r="AS3">
        <v>102.7</v>
      </c>
    </row>
    <row r="4" spans="1:45" x14ac:dyDescent="0.25">
      <c r="A4">
        <v>3</v>
      </c>
      <c r="B4" t="s">
        <v>28</v>
      </c>
      <c r="C4" t="s">
        <v>3</v>
      </c>
      <c r="D4">
        <v>39</v>
      </c>
      <c r="E4">
        <v>23</v>
      </c>
      <c r="F4">
        <v>12</v>
      </c>
      <c r="G4">
        <v>4</v>
      </c>
      <c r="H4">
        <v>50</v>
      </c>
      <c r="I4">
        <v>0.64100000000000001</v>
      </c>
      <c r="J4">
        <f>COUNTIFS(I:I,"&gt;"&amp;I4,$C:$C,$C4)+1</f>
        <v>3</v>
      </c>
      <c r="K4">
        <f>COUNTIF(I:I,"&gt;"&amp;I4)+1</f>
        <v>4</v>
      </c>
      <c r="L4">
        <v>97</v>
      </c>
      <c r="M4">
        <v>92</v>
      </c>
      <c r="N4">
        <f>L4-M4</f>
        <v>5</v>
      </c>
      <c r="O4">
        <f>COUNTIFS(N:N,"&gt;"&amp;N4,$C:$C,$C4)+1</f>
        <v>5</v>
      </c>
      <c r="P4">
        <f>COUNTIF(N:N,"&gt;"&amp;N4)+1</f>
        <v>12</v>
      </c>
      <c r="Q4" s="1">
        <f>(AO4+AQ4)*(100-AS4)/200</f>
        <v>-2.2910000000000328</v>
      </c>
      <c r="R4" s="1">
        <f>N4+Q4</f>
        <v>2.7089999999999672</v>
      </c>
      <c r="S4">
        <f>COUNTIFS(R:R,"&gt;"&amp;R4,$C:$C,$C4)+1</f>
        <v>6</v>
      </c>
      <c r="T4">
        <f>COUNTIF(R:R,"&gt;"&amp;R4)+1</f>
        <v>10</v>
      </c>
      <c r="U4">
        <v>106.77000000000001</v>
      </c>
      <c r="V4" s="1">
        <v>-7.8870500000000119</v>
      </c>
      <c r="W4" s="1">
        <f>N4+AL4</f>
        <v>-2.8870500000000119</v>
      </c>
      <c r="X4">
        <f>COUNTIFS(W:W,"&gt;"&amp;W4,$C:$C,$C4)+1</f>
        <v>8</v>
      </c>
      <c r="Y4">
        <f>COUNTIF(W:W,"&gt;"&amp;W4)+1</f>
        <v>17</v>
      </c>
      <c r="Z4">
        <v>-0.02</v>
      </c>
      <c r="AA4">
        <v>0.14000000000000001</v>
      </c>
      <c r="AB4">
        <f>COUNTIFS(AA:AA,"&gt;"&amp;AA4,$C:$C,$C4)+1</f>
        <v>5</v>
      </c>
      <c r="AC4">
        <f>COUNTIF(AA:AA,"&gt;"&amp;AA4)+1</f>
        <v>12</v>
      </c>
      <c r="AD4">
        <v>4.92</v>
      </c>
      <c r="AE4">
        <v>22</v>
      </c>
      <c r="AF4">
        <v>108</v>
      </c>
      <c r="AG4">
        <v>20.37</v>
      </c>
      <c r="AH4">
        <v>17</v>
      </c>
      <c r="AI4">
        <v>125</v>
      </c>
      <c r="AJ4">
        <v>86.4</v>
      </c>
      <c r="AK4">
        <f>AG4+AJ4</f>
        <v>106.77000000000001</v>
      </c>
      <c r="AL4">
        <f>(AI4+AF4)*(100-AK4)/200</f>
        <v>-7.8870500000000119</v>
      </c>
      <c r="AM4">
        <v>1</v>
      </c>
      <c r="AN4">
        <v>3</v>
      </c>
      <c r="AO4">
        <v>1170</v>
      </c>
      <c r="AP4">
        <v>8.3000000000000007</v>
      </c>
      <c r="AQ4">
        <v>1121</v>
      </c>
      <c r="AR4">
        <v>0.91800000000000004</v>
      </c>
      <c r="AS4">
        <v>100.2</v>
      </c>
    </row>
    <row r="5" spans="1:45" x14ac:dyDescent="0.25">
      <c r="A5">
        <v>4</v>
      </c>
      <c r="B5" t="s">
        <v>29</v>
      </c>
      <c r="C5" t="s">
        <v>3</v>
      </c>
      <c r="D5">
        <v>36</v>
      </c>
      <c r="E5">
        <v>23</v>
      </c>
      <c r="F5">
        <v>11</v>
      </c>
      <c r="G5">
        <v>2</v>
      </c>
      <c r="H5">
        <v>48</v>
      </c>
      <c r="I5">
        <v>0.66700000000000004</v>
      </c>
      <c r="J5">
        <f>COUNTIFS(I:I,"&gt;"&amp;I5,$C:$C,$C5)+1</f>
        <v>2</v>
      </c>
      <c r="K5">
        <f>COUNTIF(I:I,"&gt;"&amp;I5)+1</f>
        <v>3</v>
      </c>
      <c r="L5">
        <v>96</v>
      </c>
      <c r="M5">
        <v>80</v>
      </c>
      <c r="N5">
        <f>L5-M5</f>
        <v>16</v>
      </c>
      <c r="O5">
        <f>COUNTIFS(N:N,"&gt;"&amp;N5,$C:$C,$C5)+1</f>
        <v>2</v>
      </c>
      <c r="P5">
        <f>COUNTIF(N:N,"&gt;"&amp;N5)+1</f>
        <v>4</v>
      </c>
      <c r="Q5" s="1">
        <f>(AO5+AQ5)*(100-AS5)/200</f>
        <v>-4.3980000000000627</v>
      </c>
      <c r="R5" s="1">
        <f>N5+Q5</f>
        <v>11.601999999999936</v>
      </c>
      <c r="S5">
        <f>COUNTIFS(R:R,"&gt;"&amp;R5,$C:$C,$C5)+1</f>
        <v>2</v>
      </c>
      <c r="T5">
        <f>COUNTIF(R:R,"&gt;"&amp;R5)+1</f>
        <v>3</v>
      </c>
      <c r="U5">
        <v>102</v>
      </c>
      <c r="V5" s="1">
        <v>-2.34</v>
      </c>
      <c r="W5" s="1">
        <f>N5+AL5</f>
        <v>13.66</v>
      </c>
      <c r="X5">
        <f>COUNTIFS(W:W,"&gt;"&amp;W5,$C:$C,$C5)+1</f>
        <v>2</v>
      </c>
      <c r="Y5">
        <f>COUNTIF(W:W,"&gt;"&amp;W5)+1</f>
        <v>4</v>
      </c>
      <c r="Z5">
        <v>-0.13</v>
      </c>
      <c r="AA5">
        <v>0.34</v>
      </c>
      <c r="AB5">
        <f>COUNTIFS(AA:AA,"&gt;"&amp;AA5,$C:$C,$C5)+1</f>
        <v>2</v>
      </c>
      <c r="AC5">
        <f>COUNTIF(AA:AA,"&gt;"&amp;AA5)+1</f>
        <v>7</v>
      </c>
      <c r="AD5">
        <v>4.97</v>
      </c>
      <c r="AE5">
        <v>20</v>
      </c>
      <c r="AF5">
        <v>105</v>
      </c>
      <c r="AG5">
        <v>19.05</v>
      </c>
      <c r="AH5">
        <v>22</v>
      </c>
      <c r="AI5">
        <v>129</v>
      </c>
      <c r="AJ5">
        <v>82.95</v>
      </c>
      <c r="AK5">
        <f>AG5+AJ5</f>
        <v>102</v>
      </c>
      <c r="AL5">
        <f>(AI5+AF5)*(100-AK5)/200</f>
        <v>-2.34</v>
      </c>
      <c r="AM5">
        <v>2</v>
      </c>
      <c r="AN5">
        <v>1</v>
      </c>
      <c r="AO5">
        <v>1168</v>
      </c>
      <c r="AP5">
        <v>8.1999999999999993</v>
      </c>
      <c r="AQ5">
        <v>1031</v>
      </c>
      <c r="AR5">
        <v>0.92200000000000004</v>
      </c>
      <c r="AS5">
        <v>100.4</v>
      </c>
    </row>
    <row r="6" spans="1:45" x14ac:dyDescent="0.25">
      <c r="A6">
        <v>5</v>
      </c>
      <c r="B6" t="s">
        <v>30</v>
      </c>
      <c r="C6" t="s">
        <v>60</v>
      </c>
      <c r="D6">
        <v>37</v>
      </c>
      <c r="E6">
        <v>21</v>
      </c>
      <c r="F6">
        <v>12</v>
      </c>
      <c r="G6">
        <v>4</v>
      </c>
      <c r="H6">
        <v>46</v>
      </c>
      <c r="I6">
        <v>0.622</v>
      </c>
      <c r="J6">
        <f>COUNTIFS(I:I,"&gt;"&amp;I6,$C:$C,$C6)+1</f>
        <v>2</v>
      </c>
      <c r="K6">
        <f>COUNTIF(I:I,"&gt;"&amp;I6)+1</f>
        <v>6</v>
      </c>
      <c r="L6">
        <v>96</v>
      </c>
      <c r="M6">
        <v>83</v>
      </c>
      <c r="N6">
        <f>L6-M6</f>
        <v>13</v>
      </c>
      <c r="O6">
        <f>COUNTIFS(N:N,"&gt;"&amp;N6,$C:$C,$C6)+1</f>
        <v>4</v>
      </c>
      <c r="P6">
        <f>COUNTIF(N:N,"&gt;"&amp;N6)+1</f>
        <v>6</v>
      </c>
      <c r="Q6" s="1">
        <f>(AO6+AQ6)*(100-AS6)/200</f>
        <v>-12.726000000000031</v>
      </c>
      <c r="R6" s="1">
        <f>N6+Q6</f>
        <v>0.27399999999996894</v>
      </c>
      <c r="S6">
        <f>COUNTIFS(R:R,"&gt;"&amp;R6,$C:$C,$C6)+1</f>
        <v>6</v>
      </c>
      <c r="T6">
        <f>COUNTIF(R:R,"&gt;"&amp;R6)+1</f>
        <v>12</v>
      </c>
      <c r="U6">
        <v>98.14</v>
      </c>
      <c r="V6" s="1">
        <v>2.2691999999999992</v>
      </c>
      <c r="W6" s="1">
        <f>N6+AL6</f>
        <v>15.2692</v>
      </c>
      <c r="X6">
        <f>COUNTIFS(W:W,"&gt;"&amp;W6,$C:$C,$C6)+1</f>
        <v>2</v>
      </c>
      <c r="Y6">
        <f>COUNTIF(W:W,"&gt;"&amp;W6)+1</f>
        <v>3</v>
      </c>
      <c r="Z6">
        <v>0.03</v>
      </c>
      <c r="AA6">
        <v>0.49</v>
      </c>
      <c r="AB6">
        <f>COUNTIFS(AA:AA,"&gt;"&amp;AA6,$C:$C,$C6)+1</f>
        <v>3</v>
      </c>
      <c r="AC6">
        <f>COUNTIF(AA:AA,"&gt;"&amp;AA6)+1</f>
        <v>4</v>
      </c>
      <c r="AD6">
        <v>5</v>
      </c>
      <c r="AE6">
        <v>23</v>
      </c>
      <c r="AF6">
        <v>128</v>
      </c>
      <c r="AG6">
        <v>17.97</v>
      </c>
      <c r="AH6">
        <v>23</v>
      </c>
      <c r="AI6">
        <v>116</v>
      </c>
      <c r="AJ6">
        <v>80.17</v>
      </c>
      <c r="AK6">
        <f>AG6+AJ6</f>
        <v>98.14</v>
      </c>
      <c r="AL6">
        <f>(AI6+AF6)*(100-AK6)/200</f>
        <v>2.2691999999999992</v>
      </c>
      <c r="AM6">
        <v>2</v>
      </c>
      <c r="AN6">
        <v>2</v>
      </c>
      <c r="AO6">
        <v>1055</v>
      </c>
      <c r="AP6">
        <v>9.1</v>
      </c>
      <c r="AQ6">
        <v>1066</v>
      </c>
      <c r="AR6">
        <v>0.92200000000000004</v>
      </c>
      <c r="AS6">
        <v>101.2</v>
      </c>
    </row>
    <row r="7" spans="1:45" x14ac:dyDescent="0.25">
      <c r="A7">
        <v>6</v>
      </c>
      <c r="B7" t="s">
        <v>31</v>
      </c>
      <c r="C7" t="s">
        <v>3</v>
      </c>
      <c r="D7">
        <v>38</v>
      </c>
      <c r="E7">
        <v>21</v>
      </c>
      <c r="F7">
        <v>13</v>
      </c>
      <c r="G7">
        <v>4</v>
      </c>
      <c r="H7">
        <v>46</v>
      </c>
      <c r="I7">
        <v>0.60499999999999998</v>
      </c>
      <c r="J7">
        <f>COUNTIFS(I:I,"&gt;"&amp;I7,$C:$C,$C7)+1</f>
        <v>5</v>
      </c>
      <c r="K7">
        <f>COUNTIF(I:I,"&gt;"&amp;I7)+1</f>
        <v>9</v>
      </c>
      <c r="L7">
        <v>103</v>
      </c>
      <c r="M7">
        <v>94</v>
      </c>
      <c r="N7">
        <f>L7-M7</f>
        <v>9</v>
      </c>
      <c r="O7">
        <f>COUNTIFS(N:N,"&gt;"&amp;N7,$C:$C,$C7)+1</f>
        <v>4</v>
      </c>
      <c r="P7">
        <f>COUNTIF(N:N,"&gt;"&amp;N7)+1</f>
        <v>10</v>
      </c>
      <c r="Q7" s="1">
        <f>(AO7+AQ7)*(100-AS7)/200</f>
        <v>-5.7324999999999999</v>
      </c>
      <c r="R7" s="1">
        <f>N7+Q7</f>
        <v>3.2675000000000001</v>
      </c>
      <c r="S7">
        <f>COUNTIFS(R:R,"&gt;"&amp;R7,$C:$C,$C7)+1</f>
        <v>4</v>
      </c>
      <c r="T7">
        <f>COUNTIF(R:R,"&gt;"&amp;R7)+1</f>
        <v>8</v>
      </c>
      <c r="U7">
        <v>104.76</v>
      </c>
      <c r="V7" s="1">
        <v>-5.3312000000000062</v>
      </c>
      <c r="W7" s="1">
        <f>N7+AL7</f>
        <v>3.6687999999999938</v>
      </c>
      <c r="X7">
        <f>COUNTIFS(W:W,"&gt;"&amp;W7,$C:$C,$C7)+1</f>
        <v>5</v>
      </c>
      <c r="Y7">
        <f>COUNTIF(W:W,"&gt;"&amp;W7)+1</f>
        <v>13</v>
      </c>
      <c r="Z7">
        <v>-0.08</v>
      </c>
      <c r="AA7">
        <v>0.19</v>
      </c>
      <c r="AB7">
        <f>COUNTIFS(AA:AA,"&gt;"&amp;AA7,$C:$C,$C7)+1</f>
        <v>4</v>
      </c>
      <c r="AC7">
        <f>COUNTIF(AA:AA,"&gt;"&amp;AA7)+1</f>
        <v>10</v>
      </c>
      <c r="AD7">
        <v>5.21</v>
      </c>
      <c r="AE7">
        <v>27</v>
      </c>
      <c r="AF7">
        <v>116</v>
      </c>
      <c r="AG7">
        <v>23.28</v>
      </c>
      <c r="AH7">
        <v>20</v>
      </c>
      <c r="AI7">
        <v>108</v>
      </c>
      <c r="AJ7">
        <v>81.48</v>
      </c>
      <c r="AK7">
        <f>AG7+AJ7</f>
        <v>104.76</v>
      </c>
      <c r="AL7">
        <f>(AI7+AF7)*(100-AK7)/200</f>
        <v>-5.3312000000000062</v>
      </c>
      <c r="AM7">
        <v>4</v>
      </c>
      <c r="AN7">
        <v>2</v>
      </c>
      <c r="AO7">
        <v>1158</v>
      </c>
      <c r="AP7">
        <v>8.9</v>
      </c>
      <c r="AQ7">
        <v>1135</v>
      </c>
      <c r="AR7">
        <v>0.91700000000000004</v>
      </c>
      <c r="AS7">
        <v>100.5</v>
      </c>
    </row>
    <row r="8" spans="1:45" x14ac:dyDescent="0.25">
      <c r="A8">
        <v>7</v>
      </c>
      <c r="B8" t="s">
        <v>32</v>
      </c>
      <c r="C8" t="s">
        <v>60</v>
      </c>
      <c r="D8">
        <v>37</v>
      </c>
      <c r="E8">
        <v>20</v>
      </c>
      <c r="F8">
        <v>12</v>
      </c>
      <c r="G8">
        <v>5</v>
      </c>
      <c r="H8">
        <v>45</v>
      </c>
      <c r="I8">
        <v>0.60799999999999998</v>
      </c>
      <c r="J8">
        <f>COUNTIFS(I:I,"&gt;"&amp;I8,$C:$C,$C8)+1</f>
        <v>4</v>
      </c>
      <c r="K8">
        <f>COUNTIF(I:I,"&gt;"&amp;I8)+1</f>
        <v>8</v>
      </c>
      <c r="L8">
        <v>100</v>
      </c>
      <c r="M8">
        <v>86</v>
      </c>
      <c r="N8">
        <f>L8-M8</f>
        <v>14</v>
      </c>
      <c r="O8">
        <f>COUNTIFS(N:N,"&gt;"&amp;N8,$C:$C,$C8)+1</f>
        <v>3</v>
      </c>
      <c r="P8">
        <f>COUNTIF(N:N,"&gt;"&amp;N8)+1</f>
        <v>5</v>
      </c>
      <c r="Q8" s="1">
        <f>(AO8+AQ8)*(100-AS8)/200</f>
        <v>-12.97200000000003</v>
      </c>
      <c r="R8" s="1">
        <f>N8+Q8</f>
        <v>1.0279999999999703</v>
      </c>
      <c r="S8">
        <f>COUNTIFS(R:R,"&gt;"&amp;R8,$C:$C,$C8)+1</f>
        <v>5</v>
      </c>
      <c r="T8">
        <f>COUNTIF(R:R,"&gt;"&amp;R8)+1</f>
        <v>11</v>
      </c>
      <c r="U8">
        <v>105.22</v>
      </c>
      <c r="V8" s="1">
        <v>-5.4548999999999985</v>
      </c>
      <c r="W8" s="1">
        <f>N8+AL8</f>
        <v>8.5451000000000015</v>
      </c>
      <c r="X8">
        <f>COUNTIFS(W:W,"&gt;"&amp;W8,$C:$C,$C8)+1</f>
        <v>4</v>
      </c>
      <c r="Y8">
        <f>COUNTIF(W:W,"&gt;"&amp;W8)+1</f>
        <v>7</v>
      </c>
      <c r="Z8">
        <v>-0.06</v>
      </c>
      <c r="AA8">
        <v>0.35</v>
      </c>
      <c r="AB8">
        <f>COUNTIFS(AA:AA,"&gt;"&amp;AA8,$C:$C,$C8)+1</f>
        <v>5</v>
      </c>
      <c r="AC8">
        <f>COUNTIF(AA:AA,"&gt;"&amp;AA8)+1</f>
        <v>6</v>
      </c>
      <c r="AD8">
        <v>5.16</v>
      </c>
      <c r="AE8">
        <v>18</v>
      </c>
      <c r="AF8">
        <v>103</v>
      </c>
      <c r="AG8">
        <v>17.48</v>
      </c>
      <c r="AH8">
        <v>13</v>
      </c>
      <c r="AI8">
        <v>106</v>
      </c>
      <c r="AJ8">
        <v>87.74</v>
      </c>
      <c r="AK8">
        <f>AG8+AJ8</f>
        <v>105.22</v>
      </c>
      <c r="AL8">
        <f>(AI8+AF8)*(100-AK8)/200</f>
        <v>-5.4548999999999985</v>
      </c>
      <c r="AM8">
        <v>3</v>
      </c>
      <c r="AN8">
        <v>4</v>
      </c>
      <c r="AO8">
        <v>1074</v>
      </c>
      <c r="AP8">
        <v>9.3000000000000007</v>
      </c>
      <c r="AQ8">
        <v>1088</v>
      </c>
      <c r="AR8">
        <v>0.92100000000000004</v>
      </c>
      <c r="AS8">
        <v>101.2</v>
      </c>
    </row>
    <row r="9" spans="1:45" x14ac:dyDescent="0.25">
      <c r="A9">
        <v>8</v>
      </c>
      <c r="B9" t="s">
        <v>33</v>
      </c>
      <c r="C9" t="s">
        <v>60</v>
      </c>
      <c r="D9">
        <v>39</v>
      </c>
      <c r="E9">
        <v>21</v>
      </c>
      <c r="F9">
        <v>15</v>
      </c>
      <c r="G9">
        <v>3</v>
      </c>
      <c r="H9">
        <v>45</v>
      </c>
      <c r="I9">
        <v>0.57699999999999996</v>
      </c>
      <c r="J9">
        <f>COUNTIFS(I:I,"&gt;"&amp;I9,$C:$C,$C9)+1</f>
        <v>7</v>
      </c>
      <c r="K9">
        <f>COUNTIF(I:I,"&gt;"&amp;I9)+1</f>
        <v>13</v>
      </c>
      <c r="L9">
        <v>109</v>
      </c>
      <c r="M9">
        <v>97</v>
      </c>
      <c r="N9">
        <f>L9-M9</f>
        <v>12</v>
      </c>
      <c r="O9">
        <f>COUNTIFS(N:N,"&gt;"&amp;N9,$C:$C,$C9)+1</f>
        <v>5</v>
      </c>
      <c r="P9">
        <f>COUNTIF(N:N,"&gt;"&amp;N9)+1</f>
        <v>7</v>
      </c>
      <c r="Q9" s="1">
        <f>(AO9+AQ9)*(100-AS9)/200</f>
        <v>0</v>
      </c>
      <c r="R9" s="1">
        <f>N9+Q9</f>
        <v>12</v>
      </c>
      <c r="S9">
        <f>COUNTIFS(R:R,"&gt;"&amp;R9,$C:$C,$C9)+1</f>
        <v>1</v>
      </c>
      <c r="T9">
        <f>COUNTIF(R:R,"&gt;"&amp;R9)+1</f>
        <v>2</v>
      </c>
      <c r="U9">
        <v>103.61</v>
      </c>
      <c r="V9" s="1">
        <v>-4.6568999999999994</v>
      </c>
      <c r="W9" s="1">
        <f>N9+AL9</f>
        <v>7.3431000000000006</v>
      </c>
      <c r="X9">
        <f>COUNTIFS(W:W,"&gt;"&amp;W9,$C:$C,$C9)+1</f>
        <v>6</v>
      </c>
      <c r="Y9">
        <f>COUNTIF(W:W,"&gt;"&amp;W9)+1</f>
        <v>9</v>
      </c>
      <c r="Z9">
        <v>7.0000000000000007E-2</v>
      </c>
      <c r="AA9">
        <v>0.4</v>
      </c>
      <c r="AB9">
        <f>COUNTIFS(AA:AA,"&gt;"&amp;AA9,$C:$C,$C9)+1</f>
        <v>4</v>
      </c>
      <c r="AC9">
        <f>COUNTIF(AA:AA,"&gt;"&amp;AA9)+1</f>
        <v>5</v>
      </c>
      <c r="AD9">
        <v>5.36</v>
      </c>
      <c r="AE9">
        <v>25</v>
      </c>
      <c r="AF9">
        <v>130</v>
      </c>
      <c r="AG9">
        <v>19.23</v>
      </c>
      <c r="AH9">
        <v>20</v>
      </c>
      <c r="AI9">
        <v>128</v>
      </c>
      <c r="AJ9">
        <v>84.38</v>
      </c>
      <c r="AK9">
        <f>AG9+AJ9</f>
        <v>103.61</v>
      </c>
      <c r="AL9">
        <f>(AI9+AF9)*(100-AK9)/200</f>
        <v>-4.6568999999999994</v>
      </c>
      <c r="AM9">
        <v>7</v>
      </c>
      <c r="AN9">
        <v>4</v>
      </c>
      <c r="AO9">
        <v>1226</v>
      </c>
      <c r="AP9">
        <v>8.9</v>
      </c>
      <c r="AQ9">
        <v>1079</v>
      </c>
      <c r="AR9">
        <v>0.91</v>
      </c>
      <c r="AS9">
        <v>100</v>
      </c>
    </row>
    <row r="10" spans="1:45" x14ac:dyDescent="0.25">
      <c r="A10">
        <v>9</v>
      </c>
      <c r="B10" t="s">
        <v>34</v>
      </c>
      <c r="C10" t="s">
        <v>60</v>
      </c>
      <c r="D10">
        <v>36</v>
      </c>
      <c r="E10">
        <v>20</v>
      </c>
      <c r="F10">
        <v>12</v>
      </c>
      <c r="G10">
        <v>4</v>
      </c>
      <c r="H10">
        <v>44</v>
      </c>
      <c r="I10">
        <v>0.61099999999999999</v>
      </c>
      <c r="J10">
        <f>COUNTIFS(I:I,"&gt;"&amp;I10,$C:$C,$C10)+1</f>
        <v>3</v>
      </c>
      <c r="K10">
        <f>COUNTIF(I:I,"&gt;"&amp;I10)+1</f>
        <v>7</v>
      </c>
      <c r="L10">
        <v>113</v>
      </c>
      <c r="M10">
        <v>96</v>
      </c>
      <c r="N10">
        <f>L10-M10</f>
        <v>17</v>
      </c>
      <c r="O10">
        <f>COUNTIFS(N:N,"&gt;"&amp;N10,$C:$C,$C10)+1</f>
        <v>2</v>
      </c>
      <c r="P10">
        <f>COUNTIF(N:N,"&gt;"&amp;N10)+1</f>
        <v>3</v>
      </c>
      <c r="Q10" s="1">
        <f>(AO10+AQ10)*(100-AS10)/200</f>
        <v>-9.7785000000000615</v>
      </c>
      <c r="R10" s="1">
        <f>N10+Q10</f>
        <v>7.2214999999999385</v>
      </c>
      <c r="S10">
        <f>COUNTIFS(R:R,"&gt;"&amp;R10,$C:$C,$C10)+1</f>
        <v>3</v>
      </c>
      <c r="T10">
        <f>COUNTIF(R:R,"&gt;"&amp;R10)+1</f>
        <v>6</v>
      </c>
      <c r="U10">
        <v>111.3</v>
      </c>
      <c r="V10" s="1">
        <v>-12.938499999999998</v>
      </c>
      <c r="W10" s="1">
        <f>N10+AL10</f>
        <v>4.0615000000000023</v>
      </c>
      <c r="X10">
        <f>COUNTIFS(W:W,"&gt;"&amp;W10,$C:$C,$C10)+1</f>
        <v>8</v>
      </c>
      <c r="Y10">
        <f>COUNTIF(W:W,"&gt;"&amp;W10)+1</f>
        <v>12</v>
      </c>
      <c r="Z10">
        <v>0.04</v>
      </c>
      <c r="AA10">
        <v>0.54</v>
      </c>
      <c r="AB10">
        <f>COUNTIFS(AA:AA,"&gt;"&amp;AA10,$C:$C,$C10)+1</f>
        <v>2</v>
      </c>
      <c r="AC10">
        <f>COUNTIF(AA:AA,"&gt;"&amp;AA10)+1</f>
        <v>3</v>
      </c>
      <c r="AD10">
        <v>5.89</v>
      </c>
      <c r="AE10">
        <v>30</v>
      </c>
      <c r="AF10">
        <v>102</v>
      </c>
      <c r="AG10">
        <v>29.41</v>
      </c>
      <c r="AH10">
        <v>23</v>
      </c>
      <c r="AI10">
        <v>127</v>
      </c>
      <c r="AJ10">
        <v>81.89</v>
      </c>
      <c r="AK10">
        <f>AG10+AJ10</f>
        <v>111.3</v>
      </c>
      <c r="AL10">
        <f>(AI10+AF10)*(100-AK10)/200</f>
        <v>-12.938499999999998</v>
      </c>
      <c r="AM10">
        <v>6</v>
      </c>
      <c r="AN10">
        <v>1</v>
      </c>
      <c r="AO10">
        <v>1127</v>
      </c>
      <c r="AP10">
        <v>10</v>
      </c>
      <c r="AQ10">
        <v>1046</v>
      </c>
      <c r="AR10">
        <v>0.90800000000000003</v>
      </c>
      <c r="AS10">
        <v>100.9</v>
      </c>
    </row>
    <row r="11" spans="1:45" x14ac:dyDescent="0.25">
      <c r="A11">
        <v>10</v>
      </c>
      <c r="B11" t="s">
        <v>35</v>
      </c>
      <c r="C11" t="s">
        <v>60</v>
      </c>
      <c r="D11">
        <v>37</v>
      </c>
      <c r="E11">
        <v>20</v>
      </c>
      <c r="F11">
        <v>13</v>
      </c>
      <c r="G11">
        <v>4</v>
      </c>
      <c r="H11">
        <v>44</v>
      </c>
      <c r="I11">
        <v>0.59499999999999997</v>
      </c>
      <c r="J11">
        <f>COUNTIFS(I:I,"&gt;"&amp;I11,$C:$C,$C11)+1</f>
        <v>5</v>
      </c>
      <c r="K11">
        <f>COUNTIF(I:I,"&gt;"&amp;I11)+1</f>
        <v>10</v>
      </c>
      <c r="L11">
        <v>106</v>
      </c>
      <c r="M11">
        <v>96</v>
      </c>
      <c r="N11">
        <f>L11-M11</f>
        <v>10</v>
      </c>
      <c r="O11">
        <f>COUNTIFS(N:N,"&gt;"&amp;N11,$C:$C,$C11)+1</f>
        <v>6</v>
      </c>
      <c r="P11">
        <f>COUNTIF(N:N,"&gt;"&amp;N11)+1</f>
        <v>9</v>
      </c>
      <c r="Q11" s="1">
        <f>(AO11+AQ11)*(100-AS11)/200</f>
        <v>-17.399999999999938</v>
      </c>
      <c r="R11" s="1">
        <f>N11+Q11</f>
        <v>-7.3999999999999382</v>
      </c>
      <c r="S11">
        <f>COUNTIFS(R:R,"&gt;"&amp;R11,$C:$C,$C11)+1</f>
        <v>12</v>
      </c>
      <c r="T11">
        <f>COUNTIF(R:R,"&gt;"&amp;R11)+1</f>
        <v>22</v>
      </c>
      <c r="U11">
        <v>102.35</v>
      </c>
      <c r="V11" s="1">
        <v>-2.6319999999999935</v>
      </c>
      <c r="W11" s="1">
        <f>N11+AL11</f>
        <v>7.3680000000000065</v>
      </c>
      <c r="X11">
        <f>COUNTIFS(W:W,"&gt;"&amp;W11,$C:$C,$C11)+1</f>
        <v>5</v>
      </c>
      <c r="Y11">
        <f>COUNTIF(W:W,"&gt;"&amp;W11)+1</f>
        <v>8</v>
      </c>
      <c r="Z11">
        <v>-7.0000000000000007E-2</v>
      </c>
      <c r="AA11">
        <v>0.17</v>
      </c>
      <c r="AB11">
        <f>COUNTIFS(AA:AA,"&gt;"&amp;AA11,$C:$C,$C11)+1</f>
        <v>7</v>
      </c>
      <c r="AC11">
        <f>COUNTIF(AA:AA,"&gt;"&amp;AA11)+1</f>
        <v>11</v>
      </c>
      <c r="AD11">
        <v>5.54</v>
      </c>
      <c r="AE11">
        <v>22</v>
      </c>
      <c r="AF11">
        <v>103</v>
      </c>
      <c r="AG11">
        <v>21.36</v>
      </c>
      <c r="AH11">
        <v>23</v>
      </c>
      <c r="AI11">
        <v>121</v>
      </c>
      <c r="AJ11">
        <v>80.989999999999995</v>
      </c>
      <c r="AK11">
        <f>AG11+AJ11</f>
        <v>102.35</v>
      </c>
      <c r="AL11">
        <f>(AI11+AF11)*(100-AK11)/200</f>
        <v>-2.6319999999999935</v>
      </c>
      <c r="AM11">
        <v>0</v>
      </c>
      <c r="AN11">
        <v>3</v>
      </c>
      <c r="AO11">
        <v>1037</v>
      </c>
      <c r="AP11">
        <v>10.199999999999999</v>
      </c>
      <c r="AQ11">
        <v>1138</v>
      </c>
      <c r="AR11">
        <v>0.91600000000000004</v>
      </c>
      <c r="AS11">
        <v>101.6</v>
      </c>
    </row>
    <row r="12" spans="1:45" s="2" customFormat="1" x14ac:dyDescent="0.25">
      <c r="A12">
        <v>11</v>
      </c>
      <c r="B12" t="s">
        <v>36</v>
      </c>
      <c r="C12" t="s">
        <v>3</v>
      </c>
      <c r="D12">
        <v>35</v>
      </c>
      <c r="E12">
        <v>19</v>
      </c>
      <c r="F12">
        <v>10</v>
      </c>
      <c r="G12">
        <v>6</v>
      </c>
      <c r="H12">
        <v>44</v>
      </c>
      <c r="I12">
        <v>0.629</v>
      </c>
      <c r="J12">
        <f>COUNTIFS(I:I,"&gt;"&amp;I12,$C:$C,$C12)+1</f>
        <v>4</v>
      </c>
      <c r="K12">
        <f>COUNTIF(I:I,"&gt;"&amp;I12)+1</f>
        <v>5</v>
      </c>
      <c r="L12">
        <v>95</v>
      </c>
      <c r="M12">
        <v>84</v>
      </c>
      <c r="N12">
        <f>L12-M12</f>
        <v>11</v>
      </c>
      <c r="O12">
        <f>COUNTIFS(N:N,"&gt;"&amp;N12,$C:$C,$C12)+1</f>
        <v>3</v>
      </c>
      <c r="P12">
        <f>COUNTIF(N:N,"&gt;"&amp;N12)+1</f>
        <v>8</v>
      </c>
      <c r="Q12" s="1">
        <f>(AO12+AQ12)*(100-AS12)/200</f>
        <v>-12.993499999999973</v>
      </c>
      <c r="R12" s="1">
        <f>N12+Q12</f>
        <v>-1.9934999999999725</v>
      </c>
      <c r="S12">
        <f>COUNTIFS(R:R,"&gt;"&amp;R12,$C:$C,$C12)+1</f>
        <v>8</v>
      </c>
      <c r="T12">
        <f>COUNTIF(R:R,"&gt;"&amp;R12)+1</f>
        <v>18</v>
      </c>
      <c r="U12">
        <v>97.830000000000013</v>
      </c>
      <c r="V12" s="1">
        <v>2.1048999999999878</v>
      </c>
      <c r="W12" s="1">
        <f>N12+AL12</f>
        <v>13.104899999999988</v>
      </c>
      <c r="X12">
        <f>COUNTIFS(W:W,"&gt;"&amp;W12,$C:$C,$C12)+1</f>
        <v>3</v>
      </c>
      <c r="Y12">
        <f>COUNTIF(W:W,"&gt;"&amp;W12)+1</f>
        <v>5</v>
      </c>
      <c r="Z12">
        <v>-0.01</v>
      </c>
      <c r="AA12">
        <v>0.31</v>
      </c>
      <c r="AB12">
        <f>COUNTIFS(AA:AA,"&gt;"&amp;AA12,$C:$C,$C12)+1</f>
        <v>3</v>
      </c>
      <c r="AC12">
        <f>COUNTIF(AA:AA,"&gt;"&amp;AA12)+1</f>
        <v>8</v>
      </c>
      <c r="AD12">
        <v>5.1100000000000003</v>
      </c>
      <c r="AE12">
        <v>22</v>
      </c>
      <c r="AF12">
        <v>109</v>
      </c>
      <c r="AG12">
        <v>20.18</v>
      </c>
      <c r="AH12">
        <v>19</v>
      </c>
      <c r="AI12">
        <v>85</v>
      </c>
      <c r="AJ12">
        <v>77.650000000000006</v>
      </c>
      <c r="AK12">
        <f>AG12+AJ12</f>
        <v>97.830000000000013</v>
      </c>
      <c r="AL12">
        <f>(AI12+AF12)*(100-AK12)/200</f>
        <v>2.1048999999999878</v>
      </c>
      <c r="AM12">
        <v>3</v>
      </c>
      <c r="AN12">
        <v>2</v>
      </c>
      <c r="AO12">
        <v>991</v>
      </c>
      <c r="AP12">
        <v>9.6</v>
      </c>
      <c r="AQ12">
        <v>1008</v>
      </c>
      <c r="AR12">
        <v>0.91700000000000004</v>
      </c>
      <c r="AS12">
        <v>101.3</v>
      </c>
    </row>
    <row r="13" spans="1:45" x14ac:dyDescent="0.25">
      <c r="A13">
        <v>12</v>
      </c>
      <c r="B13" t="s">
        <v>37</v>
      </c>
      <c r="C13" t="s">
        <v>3</v>
      </c>
      <c r="D13">
        <v>37</v>
      </c>
      <c r="E13">
        <v>18</v>
      </c>
      <c r="F13">
        <v>12</v>
      </c>
      <c r="G13">
        <v>7</v>
      </c>
      <c r="H13">
        <v>43</v>
      </c>
      <c r="I13">
        <v>0.58099999999999996</v>
      </c>
      <c r="J13">
        <f>COUNTIFS(I:I,"&gt;"&amp;I13,$C:$C,$C13)+1</f>
        <v>6</v>
      </c>
      <c r="K13">
        <f>COUNTIF(I:I,"&gt;"&amp;I13)+1</f>
        <v>11</v>
      </c>
      <c r="L13">
        <v>98</v>
      </c>
      <c r="M13">
        <v>95</v>
      </c>
      <c r="N13">
        <f>L13-M13</f>
        <v>3</v>
      </c>
      <c r="O13">
        <f>COUNTIFS(N:N,"&gt;"&amp;N13,$C:$C,$C13)+1</f>
        <v>7</v>
      </c>
      <c r="P13">
        <f>COUNTIF(N:N,"&gt;"&amp;N13)+1</f>
        <v>14</v>
      </c>
      <c r="Q13" s="1">
        <f>(AO13+AQ13)*(100-AS13)/200</f>
        <v>7.4970000000000301</v>
      </c>
      <c r="R13" s="1">
        <f>N13+Q13</f>
        <v>10.49700000000003</v>
      </c>
      <c r="S13">
        <f>COUNTIFS(R:R,"&gt;"&amp;R13,$C:$C,$C13)+1</f>
        <v>3</v>
      </c>
      <c r="T13">
        <f>COUNTIF(R:R,"&gt;"&amp;R13)+1</f>
        <v>4</v>
      </c>
      <c r="U13">
        <v>97.72</v>
      </c>
      <c r="V13" s="1">
        <v>2.6676000000000011</v>
      </c>
      <c r="W13" s="1">
        <f>N13+AL13</f>
        <v>5.6676000000000011</v>
      </c>
      <c r="X13">
        <f>COUNTIFS(W:W,"&gt;"&amp;W13,$C:$C,$C13)+1</f>
        <v>4</v>
      </c>
      <c r="Y13">
        <f>COUNTIF(W:W,"&gt;"&amp;W13)+1</f>
        <v>10</v>
      </c>
      <c r="Z13">
        <v>-0.05</v>
      </c>
      <c r="AA13">
        <v>0.06</v>
      </c>
      <c r="AB13">
        <f>COUNTIFS(AA:AA,"&gt;"&amp;AA13,$C:$C,$C13)+1</f>
        <v>7</v>
      </c>
      <c r="AC13">
        <f>COUNTIF(AA:AA,"&gt;"&amp;AA13)+1</f>
        <v>14</v>
      </c>
      <c r="AD13">
        <v>5.3</v>
      </c>
      <c r="AE13">
        <v>26</v>
      </c>
      <c r="AF13">
        <v>123</v>
      </c>
      <c r="AG13">
        <v>21.14</v>
      </c>
      <c r="AH13">
        <v>26</v>
      </c>
      <c r="AI13">
        <v>111</v>
      </c>
      <c r="AJ13">
        <v>76.58</v>
      </c>
      <c r="AK13">
        <f>AG13+AJ13</f>
        <v>97.72</v>
      </c>
      <c r="AL13">
        <f>(AI13+AF13)*(100-AK13)/200</f>
        <v>2.6676000000000011</v>
      </c>
      <c r="AM13">
        <v>3</v>
      </c>
      <c r="AN13">
        <v>1</v>
      </c>
      <c r="AO13">
        <v>1153</v>
      </c>
      <c r="AP13">
        <v>8.5</v>
      </c>
      <c r="AQ13">
        <v>989</v>
      </c>
      <c r="AR13">
        <v>0.90400000000000003</v>
      </c>
      <c r="AS13">
        <v>99.3</v>
      </c>
    </row>
    <row r="14" spans="1:45" x14ac:dyDescent="0.25">
      <c r="A14">
        <v>13</v>
      </c>
      <c r="B14" t="s">
        <v>38</v>
      </c>
      <c r="C14" t="s">
        <v>60</v>
      </c>
      <c r="D14">
        <v>37</v>
      </c>
      <c r="E14">
        <v>18</v>
      </c>
      <c r="F14">
        <v>12</v>
      </c>
      <c r="G14">
        <v>7</v>
      </c>
      <c r="H14">
        <v>43</v>
      </c>
      <c r="I14">
        <v>0.58099999999999996</v>
      </c>
      <c r="J14">
        <f>COUNTIFS(I:I,"&gt;"&amp;I14,$C:$C,$C14)+1</f>
        <v>6</v>
      </c>
      <c r="K14">
        <f>COUNTIF(I:I,"&gt;"&amp;I14)+1</f>
        <v>11</v>
      </c>
      <c r="L14">
        <v>93</v>
      </c>
      <c r="M14">
        <v>96</v>
      </c>
      <c r="N14">
        <f>L14-M14</f>
        <v>-3</v>
      </c>
      <c r="O14">
        <f>COUNTIFS(N:N,"&gt;"&amp;N14,$C:$C,$C14)+1</f>
        <v>9</v>
      </c>
      <c r="P14">
        <f>COUNTIF(N:N,"&gt;"&amp;N14)+1</f>
        <v>16</v>
      </c>
      <c r="Q14" s="1">
        <f>(AO14+AQ14)*(100-AS14)/200</f>
        <v>-3.2879999999999687</v>
      </c>
      <c r="R14" s="1">
        <f>N14+Q14</f>
        <v>-6.2879999999999683</v>
      </c>
      <c r="S14">
        <f>COUNTIFS(R:R,"&gt;"&amp;R14,$C:$C,$C14)+1</f>
        <v>11</v>
      </c>
      <c r="T14">
        <f>COUNTIF(R:R,"&gt;"&amp;R14)+1</f>
        <v>21</v>
      </c>
      <c r="U14">
        <v>99.169999999999987</v>
      </c>
      <c r="V14" s="1">
        <v>1.0043000000000151</v>
      </c>
      <c r="W14" s="1">
        <f>N14+AL14</f>
        <v>-1.9956999999999849</v>
      </c>
      <c r="X14">
        <f>COUNTIFS(W:W,"&gt;"&amp;W14,$C:$C,$C14)+1</f>
        <v>9</v>
      </c>
      <c r="Y14">
        <f>COUNTIF(W:W,"&gt;"&amp;W14)+1</f>
        <v>16</v>
      </c>
      <c r="Z14">
        <v>0.04</v>
      </c>
      <c r="AA14">
        <v>-7.0000000000000007E-2</v>
      </c>
      <c r="AB14">
        <f>COUNTIFS(AA:AA,"&gt;"&amp;AA14,$C:$C,$C14)+1</f>
        <v>9</v>
      </c>
      <c r="AC14">
        <f>COUNTIF(AA:AA,"&gt;"&amp;AA14)+1</f>
        <v>16</v>
      </c>
      <c r="AD14">
        <v>5.19</v>
      </c>
      <c r="AE14">
        <v>22</v>
      </c>
      <c r="AF14">
        <v>121</v>
      </c>
      <c r="AG14">
        <v>18.18</v>
      </c>
      <c r="AH14">
        <v>23</v>
      </c>
      <c r="AI14">
        <v>121</v>
      </c>
      <c r="AJ14">
        <v>80.989999999999995</v>
      </c>
      <c r="AK14">
        <f>AG14+AJ14</f>
        <v>99.169999999999987</v>
      </c>
      <c r="AL14">
        <f>(AI14+AF14)*(100-AK14)/200</f>
        <v>1.0043000000000151</v>
      </c>
      <c r="AM14">
        <v>0</v>
      </c>
      <c r="AN14">
        <v>3</v>
      </c>
      <c r="AO14">
        <v>1066</v>
      </c>
      <c r="AP14">
        <v>8.6999999999999993</v>
      </c>
      <c r="AQ14">
        <v>1126</v>
      </c>
      <c r="AR14">
        <v>0.91500000000000004</v>
      </c>
      <c r="AS14">
        <v>100.3</v>
      </c>
    </row>
    <row r="15" spans="1:45" x14ac:dyDescent="0.25">
      <c r="A15">
        <v>14</v>
      </c>
      <c r="B15" t="s">
        <v>39</v>
      </c>
      <c r="C15" t="s">
        <v>60</v>
      </c>
      <c r="D15">
        <v>37</v>
      </c>
      <c r="E15">
        <v>18</v>
      </c>
      <c r="F15">
        <v>13</v>
      </c>
      <c r="G15">
        <v>6</v>
      </c>
      <c r="H15">
        <v>42</v>
      </c>
      <c r="I15">
        <v>0.56799999999999995</v>
      </c>
      <c r="J15">
        <f>COUNTIFS(I:I,"&gt;"&amp;I15,$C:$C,$C15)+1</f>
        <v>8</v>
      </c>
      <c r="K15">
        <f>COUNTIF(I:I,"&gt;"&amp;I15)+1</f>
        <v>14</v>
      </c>
      <c r="L15">
        <v>108</v>
      </c>
      <c r="M15">
        <v>108</v>
      </c>
      <c r="N15">
        <f>L15-M15</f>
        <v>0</v>
      </c>
      <c r="O15">
        <f>COUNTIFS(N:N,"&gt;"&amp;N15,$C:$C,$C15)+1</f>
        <v>8</v>
      </c>
      <c r="P15">
        <f>COUNTIF(N:N,"&gt;"&amp;N15)+1</f>
        <v>15</v>
      </c>
      <c r="Q15" s="1">
        <f>(AO15+AQ15)*(100-AS15)/200</f>
        <v>-20.564999999999969</v>
      </c>
      <c r="R15" s="1">
        <f>N15+Q15</f>
        <v>-20.564999999999969</v>
      </c>
      <c r="S15">
        <f>COUNTIFS(R:R,"&gt;"&amp;R15,$C:$C,$C15)+1</f>
        <v>16</v>
      </c>
      <c r="T15">
        <f>COUNTIF(R:R,"&gt;"&amp;R15)+1</f>
        <v>30</v>
      </c>
      <c r="U15">
        <v>95.679999999999993</v>
      </c>
      <c r="V15" s="1">
        <v>5.2056000000000084</v>
      </c>
      <c r="W15" s="1">
        <f>N15+AL15</f>
        <v>5.2056000000000084</v>
      </c>
      <c r="X15">
        <f>COUNTIFS(W:W,"&gt;"&amp;W15,$C:$C,$C15)+1</f>
        <v>7</v>
      </c>
      <c r="Y15">
        <f>COUNTIF(W:W,"&gt;"&amp;W15)+1</f>
        <v>11</v>
      </c>
      <c r="Z15">
        <v>0.03</v>
      </c>
      <c r="AA15">
        <v>0.01</v>
      </c>
      <c r="AB15">
        <f>COUNTIFS(AA:AA,"&gt;"&amp;AA15,$C:$C,$C15)+1</f>
        <v>8</v>
      </c>
      <c r="AC15">
        <f>COUNTIF(AA:AA,"&gt;"&amp;AA15)+1</f>
        <v>15</v>
      </c>
      <c r="AD15">
        <v>6.03</v>
      </c>
      <c r="AE15">
        <v>22</v>
      </c>
      <c r="AF15">
        <v>114</v>
      </c>
      <c r="AG15">
        <v>19.3</v>
      </c>
      <c r="AH15">
        <v>30</v>
      </c>
      <c r="AI15">
        <v>127</v>
      </c>
      <c r="AJ15">
        <v>76.38</v>
      </c>
      <c r="AK15">
        <f>AG15+AJ15</f>
        <v>95.679999999999993</v>
      </c>
      <c r="AL15">
        <f>(AI15+AF15)*(100-AK15)/200</f>
        <v>5.2056000000000084</v>
      </c>
      <c r="AM15">
        <v>8</v>
      </c>
      <c r="AN15">
        <v>1</v>
      </c>
      <c r="AO15">
        <v>1023</v>
      </c>
      <c r="AP15">
        <v>10.6</v>
      </c>
      <c r="AQ15">
        <v>1262</v>
      </c>
      <c r="AR15">
        <v>0.91400000000000003</v>
      </c>
      <c r="AS15">
        <v>101.8</v>
      </c>
    </row>
    <row r="16" spans="1:45" s="2" customFormat="1" x14ac:dyDescent="0.25">
      <c r="A16" s="2">
        <v>15</v>
      </c>
      <c r="B16" s="2" t="s">
        <v>40</v>
      </c>
      <c r="C16" s="2" t="s">
        <v>60</v>
      </c>
      <c r="D16" s="2">
        <v>37</v>
      </c>
      <c r="E16" s="2">
        <v>18</v>
      </c>
      <c r="F16" s="2">
        <v>14</v>
      </c>
      <c r="G16" s="2">
        <v>5</v>
      </c>
      <c r="H16" s="2">
        <v>41</v>
      </c>
      <c r="I16" s="2">
        <v>0.55400000000000005</v>
      </c>
      <c r="J16" s="2">
        <f>COUNTIFS(I:I,"&gt;"&amp;I16,$C:$C,$C16)+1</f>
        <v>9</v>
      </c>
      <c r="K16" s="2">
        <f>COUNTIF(I:I,"&gt;"&amp;I16)+1</f>
        <v>15</v>
      </c>
      <c r="L16" s="2">
        <v>85</v>
      </c>
      <c r="M16" s="2">
        <v>88</v>
      </c>
      <c r="N16" s="2">
        <f>L16-M16</f>
        <v>-3</v>
      </c>
      <c r="O16" s="2">
        <f>COUNTIFS(N:N,"&gt;"&amp;N16,$C:$C,$C16)+1</f>
        <v>9</v>
      </c>
      <c r="P16" s="2">
        <f>COUNTIF(N:N,"&gt;"&amp;N16)+1</f>
        <v>16</v>
      </c>
      <c r="Q16" s="3">
        <f>(AO16+AQ16)*(100-AS16)/200</f>
        <v>-5.9159999999999444</v>
      </c>
      <c r="R16" s="3">
        <f>N16+Q16</f>
        <v>-8.9159999999999435</v>
      </c>
      <c r="S16" s="2">
        <f>COUNTIFS(R:R,"&gt;"&amp;R16,$C:$C,$C16)+1</f>
        <v>13</v>
      </c>
      <c r="T16" s="2">
        <f>COUNTIF(R:R,"&gt;"&amp;R16)+1</f>
        <v>23</v>
      </c>
      <c r="U16" s="2">
        <v>101.87</v>
      </c>
      <c r="V16" s="3">
        <v>-2.2440000000000055</v>
      </c>
      <c r="W16" s="3">
        <f>N16+AL16</f>
        <v>-5.2440000000000051</v>
      </c>
      <c r="X16" s="2">
        <f>COUNTIFS(W:W,"&gt;"&amp;W16,$C:$C,$C16)+1</f>
        <v>11</v>
      </c>
      <c r="Y16" s="2">
        <f>COUNTIF(W:W,"&gt;"&amp;W16)+1</f>
        <v>19</v>
      </c>
      <c r="Z16" s="2">
        <v>-7.0000000000000007E-2</v>
      </c>
      <c r="AA16" s="2">
        <v>-0.2</v>
      </c>
      <c r="AB16" s="2">
        <f>COUNTIFS(AA:AA,"&gt;"&amp;AA16,$C:$C,$C16)+1</f>
        <v>12</v>
      </c>
      <c r="AC16" s="2">
        <f>COUNTIF(AA:AA,"&gt;"&amp;AA16)+1</f>
        <v>21</v>
      </c>
      <c r="AD16" s="2">
        <v>4.84</v>
      </c>
      <c r="AE16" s="2">
        <v>24</v>
      </c>
      <c r="AF16" s="2">
        <v>122</v>
      </c>
      <c r="AG16" s="2">
        <v>19.670000000000002</v>
      </c>
      <c r="AH16" s="2">
        <v>21</v>
      </c>
      <c r="AI16" s="2">
        <v>118</v>
      </c>
      <c r="AJ16" s="2">
        <v>82.2</v>
      </c>
      <c r="AK16" s="2">
        <f>AG16+AJ16</f>
        <v>101.87</v>
      </c>
      <c r="AL16" s="2">
        <f>(AI16+AF16)*(100-AK16)/200</f>
        <v>-2.2440000000000055</v>
      </c>
      <c r="AM16" s="2">
        <v>3</v>
      </c>
      <c r="AN16" s="2">
        <v>5</v>
      </c>
      <c r="AO16" s="2">
        <v>925</v>
      </c>
      <c r="AP16" s="2">
        <v>9.1999999999999993</v>
      </c>
      <c r="AQ16" s="2">
        <v>1047</v>
      </c>
      <c r="AR16" s="2">
        <v>0.91600000000000004</v>
      </c>
      <c r="AS16" s="2">
        <v>100.6</v>
      </c>
    </row>
    <row r="17" spans="1:45" x14ac:dyDescent="0.25">
      <c r="A17">
        <v>16</v>
      </c>
      <c r="B17" t="s">
        <v>41</v>
      </c>
      <c r="C17" t="s">
        <v>60</v>
      </c>
      <c r="D17">
        <v>37</v>
      </c>
      <c r="E17">
        <v>18</v>
      </c>
      <c r="F17">
        <v>15</v>
      </c>
      <c r="G17">
        <v>4</v>
      </c>
      <c r="H17">
        <v>40</v>
      </c>
      <c r="I17">
        <v>0.54100000000000004</v>
      </c>
      <c r="J17">
        <f>COUNTIFS(I:I,"&gt;"&amp;I17,$C:$C,$C17)+1</f>
        <v>10</v>
      </c>
      <c r="K17">
        <f>COUNTIF(I:I,"&gt;"&amp;I17)+1</f>
        <v>16</v>
      </c>
      <c r="L17">
        <v>94</v>
      </c>
      <c r="M17">
        <v>85</v>
      </c>
      <c r="N17">
        <f>L17-M17</f>
        <v>9</v>
      </c>
      <c r="O17">
        <f>COUNTIFS(N:N,"&gt;"&amp;N17,$C:$C,$C17)+1</f>
        <v>7</v>
      </c>
      <c r="P17">
        <f>COUNTIF(N:N,"&gt;"&amp;N17)+1</f>
        <v>10</v>
      </c>
      <c r="Q17" s="1">
        <f>(AO17+AQ17)*(100-AS17)/200</f>
        <v>-9.45900000000006</v>
      </c>
      <c r="R17" s="1">
        <f>N17+Q17</f>
        <v>-0.45900000000006003</v>
      </c>
      <c r="S17">
        <f>COUNTIFS(R:R,"&gt;"&amp;R17,$C:$C,$C17)+1</f>
        <v>7</v>
      </c>
      <c r="T17">
        <f>COUNTIF(R:R,"&gt;"&amp;R17)+1</f>
        <v>14</v>
      </c>
      <c r="U17">
        <v>96.640000000000015</v>
      </c>
      <c r="V17" s="1">
        <v>4.0319999999999823</v>
      </c>
      <c r="W17" s="1">
        <f>N17+AL17</f>
        <v>13.031999999999982</v>
      </c>
      <c r="X17">
        <f>COUNTIFS(W:W,"&gt;"&amp;W17,$C:$C,$C17)+1</f>
        <v>3</v>
      </c>
      <c r="Y17">
        <f>COUNTIF(W:W,"&gt;"&amp;W17)+1</f>
        <v>6</v>
      </c>
      <c r="Z17">
        <v>7.0000000000000007E-2</v>
      </c>
      <c r="AA17">
        <v>0.26</v>
      </c>
      <c r="AB17">
        <f>COUNTIFS(AA:AA,"&gt;"&amp;AA17,$C:$C,$C17)+1</f>
        <v>6</v>
      </c>
      <c r="AC17">
        <f>COUNTIF(AA:AA,"&gt;"&amp;AA17)+1</f>
        <v>9</v>
      </c>
      <c r="AD17">
        <v>4.95</v>
      </c>
      <c r="AE17">
        <v>24</v>
      </c>
      <c r="AF17">
        <v>130</v>
      </c>
      <c r="AG17">
        <v>18.46</v>
      </c>
      <c r="AH17">
        <v>24</v>
      </c>
      <c r="AI17">
        <v>110</v>
      </c>
      <c r="AJ17">
        <v>78.180000000000007</v>
      </c>
      <c r="AK17">
        <f>AG17+AJ17</f>
        <v>96.640000000000015</v>
      </c>
      <c r="AL17">
        <f>(AI17+AF17)*(100-AK17)/200</f>
        <v>4.0319999999999823</v>
      </c>
      <c r="AM17">
        <v>2</v>
      </c>
      <c r="AN17">
        <v>2</v>
      </c>
      <c r="AO17">
        <v>1048</v>
      </c>
      <c r="AP17">
        <v>9</v>
      </c>
      <c r="AQ17">
        <v>1054</v>
      </c>
      <c r="AR17">
        <v>0.91900000000000004</v>
      </c>
      <c r="AS17">
        <v>100.9</v>
      </c>
    </row>
    <row r="18" spans="1:45" x14ac:dyDescent="0.25">
      <c r="A18">
        <v>17</v>
      </c>
      <c r="B18" t="s">
        <v>42</v>
      </c>
      <c r="C18" t="s">
        <v>3</v>
      </c>
      <c r="D18">
        <v>37</v>
      </c>
      <c r="E18">
        <v>18</v>
      </c>
      <c r="F18">
        <v>17</v>
      </c>
      <c r="G18">
        <v>2</v>
      </c>
      <c r="H18">
        <v>38</v>
      </c>
      <c r="I18">
        <v>0.51400000000000001</v>
      </c>
      <c r="J18">
        <f>COUNTIFS(I:I,"&gt;"&amp;I18,$C:$C,$C18)+1</f>
        <v>7</v>
      </c>
      <c r="K18">
        <f>COUNTIF(I:I,"&gt;"&amp;I18)+1</f>
        <v>19</v>
      </c>
      <c r="L18">
        <v>106</v>
      </c>
      <c r="M18">
        <v>102</v>
      </c>
      <c r="N18">
        <f>L18-M18</f>
        <v>4</v>
      </c>
      <c r="O18">
        <f>COUNTIFS(N:N,"&gt;"&amp;N18,$C:$C,$C18)+1</f>
        <v>6</v>
      </c>
      <c r="P18">
        <f>COUNTIF(N:N,"&gt;"&amp;N18)+1</f>
        <v>13</v>
      </c>
      <c r="Q18" s="1">
        <f>(AO18+AQ18)*(100-AS18)/200</f>
        <v>-13.050000000000033</v>
      </c>
      <c r="R18" s="1">
        <f>N18+Q18</f>
        <v>-9.0500000000000327</v>
      </c>
      <c r="S18">
        <f>COUNTIFS(R:R,"&gt;"&amp;R18,$C:$C,$C18)+1</f>
        <v>11</v>
      </c>
      <c r="T18">
        <f>COUNTIF(R:R,"&gt;"&amp;R18)+1</f>
        <v>24</v>
      </c>
      <c r="U18">
        <v>100.67</v>
      </c>
      <c r="V18" s="1">
        <v>-0.80400000000000205</v>
      </c>
      <c r="W18" s="1">
        <f>N18+AL18</f>
        <v>3.195999999999998</v>
      </c>
      <c r="X18">
        <f>COUNTIFS(W:W,"&gt;"&amp;W18,$C:$C,$C18)+1</f>
        <v>6</v>
      </c>
      <c r="Y18">
        <f>COUNTIF(W:W,"&gt;"&amp;W18)+1</f>
        <v>14</v>
      </c>
      <c r="Z18">
        <v>0.02</v>
      </c>
      <c r="AA18">
        <v>0.13</v>
      </c>
      <c r="AB18">
        <f>COUNTIFS(AA:AA,"&gt;"&amp;AA18,$C:$C,$C18)+1</f>
        <v>6</v>
      </c>
      <c r="AC18">
        <f>COUNTIF(AA:AA,"&gt;"&amp;AA18)+1</f>
        <v>13</v>
      </c>
      <c r="AD18">
        <v>5.62</v>
      </c>
      <c r="AE18">
        <v>26</v>
      </c>
      <c r="AF18">
        <v>128</v>
      </c>
      <c r="AG18">
        <v>20.309999999999999</v>
      </c>
      <c r="AH18">
        <v>22</v>
      </c>
      <c r="AI18">
        <v>112</v>
      </c>
      <c r="AJ18">
        <v>80.36</v>
      </c>
      <c r="AK18">
        <f>AG18+AJ18</f>
        <v>100.67</v>
      </c>
      <c r="AL18">
        <f>(AI18+AF18)*(100-AK18)/200</f>
        <v>-0.80400000000000205</v>
      </c>
      <c r="AM18">
        <v>3</v>
      </c>
      <c r="AN18">
        <v>5</v>
      </c>
      <c r="AO18">
        <v>1040</v>
      </c>
      <c r="AP18">
        <v>10.199999999999999</v>
      </c>
      <c r="AQ18">
        <v>1135</v>
      </c>
      <c r="AR18">
        <v>0.91</v>
      </c>
      <c r="AS18">
        <v>101.2</v>
      </c>
    </row>
    <row r="19" spans="1:45" x14ac:dyDescent="0.25">
      <c r="A19">
        <v>18</v>
      </c>
      <c r="B19" t="s">
        <v>43</v>
      </c>
      <c r="C19" t="s">
        <v>3</v>
      </c>
      <c r="D19">
        <v>36</v>
      </c>
      <c r="E19">
        <v>17</v>
      </c>
      <c r="F19">
        <v>16</v>
      </c>
      <c r="G19">
        <v>3</v>
      </c>
      <c r="H19">
        <v>37</v>
      </c>
      <c r="I19">
        <v>0.51400000000000001</v>
      </c>
      <c r="J19">
        <f>COUNTIFS(I:I,"&gt;"&amp;I19,$C:$C,$C19)+1</f>
        <v>7</v>
      </c>
      <c r="K19">
        <f>COUNTIF(I:I,"&gt;"&amp;I19)+1</f>
        <v>19</v>
      </c>
      <c r="L19">
        <v>100</v>
      </c>
      <c r="M19">
        <v>116</v>
      </c>
      <c r="N19">
        <f>L19-M19</f>
        <v>-16</v>
      </c>
      <c r="O19">
        <f>COUNTIFS(N:N,"&gt;"&amp;N19,$C:$C,$C19)+1</f>
        <v>10</v>
      </c>
      <c r="P19">
        <f>COUNTIF(N:N,"&gt;"&amp;N19)+1</f>
        <v>23</v>
      </c>
      <c r="Q19" s="1">
        <f>(AO19+AQ19)*(100-AS19)/200</f>
        <v>1.0319999999999414</v>
      </c>
      <c r="R19" s="1">
        <f>N19+Q19</f>
        <v>-14.968000000000059</v>
      </c>
      <c r="S19">
        <f>COUNTIFS(R:R,"&gt;"&amp;R19,$C:$C,$C19)+1</f>
        <v>14</v>
      </c>
      <c r="T19">
        <f>COUNTIF(R:R,"&gt;"&amp;R19)+1</f>
        <v>29</v>
      </c>
      <c r="U19">
        <v>94.929999999999993</v>
      </c>
      <c r="V19" s="1">
        <v>6.7431000000000099</v>
      </c>
      <c r="W19" s="1">
        <f>N19+AL19</f>
        <v>-9.256899999999991</v>
      </c>
      <c r="X19">
        <f>COUNTIFS(W:W,"&gt;"&amp;W19,$C:$C,$C19)+1</f>
        <v>11</v>
      </c>
      <c r="Y19">
        <f>COUNTIF(W:W,"&gt;"&amp;W19)+1</f>
        <v>24</v>
      </c>
      <c r="Z19">
        <v>-0.05</v>
      </c>
      <c r="AA19">
        <v>-0.49</v>
      </c>
      <c r="AB19">
        <f>COUNTIFS(AA:AA,"&gt;"&amp;AA19,$C:$C,$C19)+1</f>
        <v>11</v>
      </c>
      <c r="AC19">
        <f>COUNTIF(AA:AA,"&gt;"&amp;AA19)+1</f>
        <v>25</v>
      </c>
      <c r="AD19">
        <v>6</v>
      </c>
      <c r="AE19">
        <v>22</v>
      </c>
      <c r="AF19">
        <v>135</v>
      </c>
      <c r="AG19">
        <v>16.3</v>
      </c>
      <c r="AH19">
        <v>28</v>
      </c>
      <c r="AI19">
        <v>131</v>
      </c>
      <c r="AJ19">
        <v>78.63</v>
      </c>
      <c r="AK19">
        <f>AG19+AJ19</f>
        <v>94.929999999999993</v>
      </c>
      <c r="AL19">
        <f>(AI19+AF19)*(100-AK19)/200</f>
        <v>6.7431000000000099</v>
      </c>
      <c r="AM19">
        <v>0</v>
      </c>
      <c r="AN19">
        <v>8</v>
      </c>
      <c r="AO19">
        <v>967</v>
      </c>
      <c r="AP19">
        <v>10.3</v>
      </c>
      <c r="AQ19">
        <v>1097</v>
      </c>
      <c r="AR19">
        <v>0.89400000000000002</v>
      </c>
      <c r="AS19">
        <v>99.9</v>
      </c>
    </row>
    <row r="20" spans="1:45" x14ac:dyDescent="0.25">
      <c r="A20">
        <v>19</v>
      </c>
      <c r="B20" t="s">
        <v>44</v>
      </c>
      <c r="C20" t="s">
        <v>3</v>
      </c>
      <c r="D20">
        <v>38</v>
      </c>
      <c r="E20">
        <v>14</v>
      </c>
      <c r="F20">
        <v>15</v>
      </c>
      <c r="G20">
        <v>9</v>
      </c>
      <c r="H20">
        <v>37</v>
      </c>
      <c r="I20">
        <v>0.48699999999999999</v>
      </c>
      <c r="J20">
        <f>COUNTIFS(I:I,"&gt;"&amp;I20,$C:$C,$C20)+1</f>
        <v>12</v>
      </c>
      <c r="K20">
        <f>COUNTIF(I:I,"&gt;"&amp;I20)+1</f>
        <v>24</v>
      </c>
      <c r="L20">
        <v>91</v>
      </c>
      <c r="M20">
        <v>107</v>
      </c>
      <c r="N20">
        <f>L20-M20</f>
        <v>-16</v>
      </c>
      <c r="O20">
        <f>COUNTIFS(N:N,"&gt;"&amp;N20,$C:$C,$C20)+1</f>
        <v>10</v>
      </c>
      <c r="P20">
        <f>COUNTIF(N:N,"&gt;"&amp;N20)+1</f>
        <v>23</v>
      </c>
      <c r="Q20" s="1">
        <f>(AO20+AQ20)*(100-AS20)/200</f>
        <v>6.8489999999999354</v>
      </c>
      <c r="R20" s="1">
        <f>N20+Q20</f>
        <v>-9.1510000000000637</v>
      </c>
      <c r="S20">
        <f>COUNTIFS(R:R,"&gt;"&amp;R20,$C:$C,$C20)+1</f>
        <v>12</v>
      </c>
      <c r="T20">
        <f>COUNTIF(R:R,"&gt;"&amp;R20)+1</f>
        <v>25</v>
      </c>
      <c r="U20">
        <v>95.8</v>
      </c>
      <c r="V20" s="1">
        <v>5.4390000000000036</v>
      </c>
      <c r="W20" s="1">
        <f>N20+AL20</f>
        <v>-10.560999999999996</v>
      </c>
      <c r="X20">
        <f>COUNTIFS(W:W,"&gt;"&amp;W20,$C:$C,$C20)+1</f>
        <v>12</v>
      </c>
      <c r="Y20">
        <f>COUNTIF(W:W,"&gt;"&amp;W20)+1</f>
        <v>25</v>
      </c>
      <c r="Z20">
        <v>0.02</v>
      </c>
      <c r="AA20">
        <v>-0.4</v>
      </c>
      <c r="AB20">
        <f>COUNTIFS(AA:AA,"&gt;"&amp;AA20,$C:$C,$C20)+1</f>
        <v>10</v>
      </c>
      <c r="AC20">
        <f>COUNTIF(AA:AA,"&gt;"&amp;AA20)+1</f>
        <v>23</v>
      </c>
      <c r="AD20">
        <v>5.32</v>
      </c>
      <c r="AE20">
        <v>21</v>
      </c>
      <c r="AF20">
        <v>128</v>
      </c>
      <c r="AG20">
        <v>16.41</v>
      </c>
      <c r="AH20">
        <v>27</v>
      </c>
      <c r="AI20">
        <v>131</v>
      </c>
      <c r="AJ20">
        <v>79.39</v>
      </c>
      <c r="AK20">
        <f>AG20+AJ20</f>
        <v>95.8</v>
      </c>
      <c r="AL20">
        <f>(AI20+AF20)*(100-AK20)/200</f>
        <v>5.4390000000000036</v>
      </c>
      <c r="AM20">
        <v>2</v>
      </c>
      <c r="AN20">
        <v>4</v>
      </c>
      <c r="AO20">
        <v>1113</v>
      </c>
      <c r="AP20">
        <v>8.1999999999999993</v>
      </c>
      <c r="AQ20">
        <v>1170</v>
      </c>
      <c r="AR20">
        <v>0.90900000000000003</v>
      </c>
      <c r="AS20">
        <v>99.4</v>
      </c>
    </row>
    <row r="21" spans="1:45" x14ac:dyDescent="0.25">
      <c r="A21">
        <v>20</v>
      </c>
      <c r="B21" t="s">
        <v>45</v>
      </c>
      <c r="C21" t="s">
        <v>60</v>
      </c>
      <c r="D21">
        <v>35</v>
      </c>
      <c r="E21">
        <v>15</v>
      </c>
      <c r="F21">
        <v>13</v>
      </c>
      <c r="G21">
        <v>7</v>
      </c>
      <c r="H21">
        <v>37</v>
      </c>
      <c r="I21">
        <v>0.52900000000000003</v>
      </c>
      <c r="J21">
        <f>COUNTIFS(I:I,"&gt;"&amp;I21,$C:$C,$C21)+1</f>
        <v>11</v>
      </c>
      <c r="K21">
        <f>COUNTIF(I:I,"&gt;"&amp;I21)+1</f>
        <v>17</v>
      </c>
      <c r="L21">
        <v>75</v>
      </c>
      <c r="M21">
        <v>93</v>
      </c>
      <c r="N21">
        <f>L21-M21</f>
        <v>-18</v>
      </c>
      <c r="O21">
        <f>COUNTIFS(N:N,"&gt;"&amp;N21,$C:$C,$C21)+1</f>
        <v>14</v>
      </c>
      <c r="P21">
        <f>COUNTIF(N:N,"&gt;"&amp;N21)+1</f>
        <v>25</v>
      </c>
      <c r="Q21" s="1">
        <f>(AO21+AQ21)*(100-AS21)/200</f>
        <v>8.8199999999999683</v>
      </c>
      <c r="R21" s="1">
        <f>N21+Q21</f>
        <v>-9.1800000000000317</v>
      </c>
      <c r="S21">
        <f>COUNTIFS(R:R,"&gt;"&amp;R21,$C:$C,$C21)+1</f>
        <v>14</v>
      </c>
      <c r="T21">
        <f>COUNTIF(R:R,"&gt;"&amp;R21)+1</f>
        <v>26</v>
      </c>
      <c r="U21">
        <v>95.49</v>
      </c>
      <c r="V21" s="1">
        <v>5.0061000000000062</v>
      </c>
      <c r="W21" s="1">
        <f>N21+AL21</f>
        <v>-12.993899999999993</v>
      </c>
      <c r="X21">
        <f>COUNTIFS(W:W,"&gt;"&amp;W21,$C:$C,$C21)+1</f>
        <v>14</v>
      </c>
      <c r="Y21">
        <f>COUNTIF(W:W,"&gt;"&amp;W21)+1</f>
        <v>26</v>
      </c>
      <c r="Z21">
        <v>0.01</v>
      </c>
      <c r="AA21">
        <v>-0.56000000000000005</v>
      </c>
      <c r="AB21">
        <f>COUNTIFS(AA:AA,"&gt;"&amp;AA21,$C:$C,$C21)+1</f>
        <v>15</v>
      </c>
      <c r="AC21">
        <f>COUNTIF(AA:AA,"&gt;"&amp;AA21)+1</f>
        <v>28</v>
      </c>
      <c r="AD21">
        <v>4.91</v>
      </c>
      <c r="AE21">
        <v>17</v>
      </c>
      <c r="AF21">
        <v>103</v>
      </c>
      <c r="AG21">
        <v>16.5</v>
      </c>
      <c r="AH21">
        <v>25</v>
      </c>
      <c r="AI21">
        <v>119</v>
      </c>
      <c r="AJ21">
        <v>78.989999999999995</v>
      </c>
      <c r="AK21">
        <f>AG21+AJ21</f>
        <v>95.49</v>
      </c>
      <c r="AL21">
        <f>(AI21+AF21)*(100-AK21)/200</f>
        <v>5.0061000000000062</v>
      </c>
      <c r="AM21">
        <v>3</v>
      </c>
      <c r="AN21">
        <v>3</v>
      </c>
      <c r="AO21">
        <v>1063</v>
      </c>
      <c r="AP21">
        <v>7.1</v>
      </c>
      <c r="AQ21">
        <v>1142</v>
      </c>
      <c r="AR21">
        <v>0.91900000000000004</v>
      </c>
      <c r="AS21">
        <v>99.2</v>
      </c>
    </row>
    <row r="22" spans="1:45" s="2" customFormat="1" x14ac:dyDescent="0.25">
      <c r="A22">
        <v>21</v>
      </c>
      <c r="B22" t="s">
        <v>46</v>
      </c>
      <c r="C22" t="s">
        <v>60</v>
      </c>
      <c r="D22">
        <v>35</v>
      </c>
      <c r="E22">
        <v>17</v>
      </c>
      <c r="F22">
        <v>15</v>
      </c>
      <c r="G22">
        <v>3</v>
      </c>
      <c r="H22">
        <v>37</v>
      </c>
      <c r="I22">
        <v>0.52900000000000003</v>
      </c>
      <c r="J22">
        <f>COUNTIFS(I:I,"&gt;"&amp;I22,$C:$C,$C22)+1</f>
        <v>11</v>
      </c>
      <c r="K22">
        <f>COUNTIF(I:I,"&gt;"&amp;I22)+1</f>
        <v>17</v>
      </c>
      <c r="L22">
        <v>78</v>
      </c>
      <c r="M22">
        <v>84</v>
      </c>
      <c r="N22">
        <f>L22-M22</f>
        <v>-6</v>
      </c>
      <c r="O22">
        <f>COUNTIFS(N:N,"&gt;"&amp;N22,$C:$C,$C22)+1</f>
        <v>11</v>
      </c>
      <c r="P22">
        <f>COUNTIF(N:N,"&gt;"&amp;N22)+1</f>
        <v>19</v>
      </c>
      <c r="Q22" s="1">
        <f>(AO22+AQ22)*(100-AS22)/200</f>
        <v>4.3880000000000621</v>
      </c>
      <c r="R22" s="1">
        <f>N22+Q22</f>
        <v>-1.6119999999999379</v>
      </c>
      <c r="S22">
        <f>COUNTIFS(R:R,"&gt;"&amp;R22,$C:$C,$C22)+1</f>
        <v>9</v>
      </c>
      <c r="T22">
        <f>COUNTIF(R:R,"&gt;"&amp;R22)+1</f>
        <v>16</v>
      </c>
      <c r="U22">
        <v>99.57</v>
      </c>
      <c r="V22" s="1">
        <v>0.50955000000000805</v>
      </c>
      <c r="W22" s="1">
        <f>N22+AL22</f>
        <v>-5.4904499999999921</v>
      </c>
      <c r="X22">
        <f>COUNTIFS(W:W,"&gt;"&amp;W22,$C:$C,$C22)+1</f>
        <v>12</v>
      </c>
      <c r="Y22">
        <f>COUNTIF(W:W,"&gt;"&amp;W22)+1</f>
        <v>20</v>
      </c>
      <c r="Z22">
        <v>0.04</v>
      </c>
      <c r="AA22">
        <v>-0.16</v>
      </c>
      <c r="AB22">
        <f>COUNTIFS(AA:AA,"&gt;"&amp;AA22,$C:$C,$C22)+1</f>
        <v>11</v>
      </c>
      <c r="AC22">
        <f>COUNTIF(AA:AA,"&gt;"&amp;AA22)+1</f>
        <v>19</v>
      </c>
      <c r="AD22">
        <v>4.71</v>
      </c>
      <c r="AE22">
        <v>19</v>
      </c>
      <c r="AF22">
        <v>117</v>
      </c>
      <c r="AG22">
        <v>16.239999999999998</v>
      </c>
      <c r="AH22">
        <v>20</v>
      </c>
      <c r="AI22">
        <v>120</v>
      </c>
      <c r="AJ22">
        <v>83.33</v>
      </c>
      <c r="AK22">
        <f>AG22+AJ22</f>
        <v>99.57</v>
      </c>
      <c r="AL22">
        <f>(AI22+AF22)*(100-AK22)/200</f>
        <v>0.50955000000000805</v>
      </c>
      <c r="AM22">
        <v>2</v>
      </c>
      <c r="AN22">
        <v>1</v>
      </c>
      <c r="AO22">
        <v>1104</v>
      </c>
      <c r="AP22">
        <v>7.1</v>
      </c>
      <c r="AQ22">
        <v>1090</v>
      </c>
      <c r="AR22">
        <v>0.92300000000000004</v>
      </c>
      <c r="AS22">
        <v>99.6</v>
      </c>
    </row>
    <row r="23" spans="1:45" x14ac:dyDescent="0.25">
      <c r="A23">
        <v>22</v>
      </c>
      <c r="B23" t="s">
        <v>47</v>
      </c>
      <c r="C23" t="s">
        <v>3</v>
      </c>
      <c r="D23">
        <v>36</v>
      </c>
      <c r="E23">
        <v>17</v>
      </c>
      <c r="F23">
        <v>17</v>
      </c>
      <c r="G23">
        <v>2</v>
      </c>
      <c r="H23">
        <v>36</v>
      </c>
      <c r="I23">
        <v>0.5</v>
      </c>
      <c r="J23">
        <f>COUNTIFS(I:I,"&gt;"&amp;I23,$C:$C,$C23)+1</f>
        <v>10</v>
      </c>
      <c r="K23">
        <f>COUNTIF(I:I,"&gt;"&amp;I23)+1</f>
        <v>22</v>
      </c>
      <c r="L23">
        <v>97</v>
      </c>
      <c r="M23">
        <v>104</v>
      </c>
      <c r="N23">
        <f>L23-M23</f>
        <v>-7</v>
      </c>
      <c r="O23">
        <f>COUNTIFS(N:N,"&gt;"&amp;N23,$C:$C,$C23)+1</f>
        <v>9</v>
      </c>
      <c r="P23">
        <f>COUNTIF(N:N,"&gt;"&amp;N23)+1</f>
        <v>20</v>
      </c>
      <c r="Q23" s="1">
        <f>(AO23+AQ23)*(100-AS23)/200</f>
        <v>4.2980000000000613</v>
      </c>
      <c r="R23" s="1">
        <f>N23+Q23</f>
        <v>-2.7019999999999387</v>
      </c>
      <c r="S23">
        <f>COUNTIFS(R:R,"&gt;"&amp;R23,$C:$C,$C23)+1</f>
        <v>9</v>
      </c>
      <c r="T23">
        <f>COUNTIF(R:R,"&gt;"&amp;R23)+1</f>
        <v>19</v>
      </c>
      <c r="U23">
        <v>92.22999999999999</v>
      </c>
      <c r="V23" s="1">
        <v>9.6348000000000127</v>
      </c>
      <c r="W23" s="1">
        <f>N23+AL23</f>
        <v>2.6348000000000127</v>
      </c>
      <c r="X23">
        <f>COUNTIFS(W:W,"&gt;"&amp;W23,$C:$C,$C23)+1</f>
        <v>7</v>
      </c>
      <c r="Y23">
        <f>COUNTIF(W:W,"&gt;"&amp;W23)+1</f>
        <v>15</v>
      </c>
      <c r="Z23">
        <v>7.0000000000000007E-2</v>
      </c>
      <c r="AA23">
        <v>-0.16</v>
      </c>
      <c r="AB23">
        <f>COUNTIFS(AA:AA,"&gt;"&amp;AA23,$C:$C,$C23)+1</f>
        <v>9</v>
      </c>
      <c r="AC23">
        <f>COUNTIF(AA:AA,"&gt;"&amp;AA23)+1</f>
        <v>19</v>
      </c>
      <c r="AD23">
        <v>5.61</v>
      </c>
      <c r="AE23">
        <v>16</v>
      </c>
      <c r="AF23">
        <v>112</v>
      </c>
      <c r="AG23">
        <v>14.29</v>
      </c>
      <c r="AH23">
        <v>30</v>
      </c>
      <c r="AI23">
        <v>136</v>
      </c>
      <c r="AJ23">
        <v>77.94</v>
      </c>
      <c r="AK23">
        <f>AG23+AJ23</f>
        <v>92.22999999999999</v>
      </c>
      <c r="AL23">
        <f>(AI23+AF23)*(100-AK23)/200</f>
        <v>9.6348000000000127</v>
      </c>
      <c r="AM23">
        <v>6</v>
      </c>
      <c r="AN23">
        <v>2</v>
      </c>
      <c r="AO23">
        <v>1064</v>
      </c>
      <c r="AP23">
        <v>9.1</v>
      </c>
      <c r="AQ23">
        <v>1085</v>
      </c>
      <c r="AR23">
        <v>0.90400000000000003</v>
      </c>
      <c r="AS23">
        <v>99.6</v>
      </c>
    </row>
    <row r="24" spans="1:45" s="2" customFormat="1" x14ac:dyDescent="0.25">
      <c r="A24">
        <v>23</v>
      </c>
      <c r="B24" t="s">
        <v>48</v>
      </c>
      <c r="C24" t="s">
        <v>3</v>
      </c>
      <c r="D24">
        <v>36</v>
      </c>
      <c r="E24">
        <v>17</v>
      </c>
      <c r="F24">
        <v>17</v>
      </c>
      <c r="G24">
        <v>2</v>
      </c>
      <c r="H24">
        <v>36</v>
      </c>
      <c r="I24">
        <v>0.5</v>
      </c>
      <c r="J24">
        <f>COUNTIFS(I:I,"&gt;"&amp;I24,$C:$C,$C24)+1</f>
        <v>10</v>
      </c>
      <c r="K24">
        <f>COUNTIF(I:I,"&gt;"&amp;I24)+1</f>
        <v>22</v>
      </c>
      <c r="L24">
        <v>95</v>
      </c>
      <c r="M24">
        <v>116</v>
      </c>
      <c r="N24">
        <f>L24-M24</f>
        <v>-21</v>
      </c>
      <c r="O24">
        <f>COUNTIFS(N:N,"&gt;"&amp;N24,$C:$C,$C24)+1</f>
        <v>13</v>
      </c>
      <c r="P24">
        <f>COUNTIF(N:N,"&gt;"&amp;N24)+1</f>
        <v>28</v>
      </c>
      <c r="Q24" s="1">
        <f>(AO24+AQ24)*(100-AS24)/200</f>
        <v>15.765000000000001</v>
      </c>
      <c r="R24" s="1">
        <f>N24+Q24</f>
        <v>-5.2349999999999994</v>
      </c>
      <c r="S24">
        <f>COUNTIFS(R:R,"&gt;"&amp;R24,$C:$C,$C24)+1</f>
        <v>10</v>
      </c>
      <c r="T24">
        <f>COUNTIF(R:R,"&gt;"&amp;R24)+1</f>
        <v>20</v>
      </c>
      <c r="U24">
        <v>87.34</v>
      </c>
      <c r="V24" s="1">
        <v>12.786599999999996</v>
      </c>
      <c r="W24" s="1">
        <f>N24+AL24</f>
        <v>-8.2134000000000036</v>
      </c>
      <c r="X24">
        <f>COUNTIFS(W:W,"&gt;"&amp;W24,$C:$C,$C24)+1</f>
        <v>10</v>
      </c>
      <c r="Y24">
        <f>COUNTIF(W:W,"&gt;"&amp;W24)+1</f>
        <v>23</v>
      </c>
      <c r="Z24">
        <v>0.03</v>
      </c>
      <c r="AA24">
        <v>-0.55000000000000004</v>
      </c>
      <c r="AB24">
        <f>COUNTIFS(AA:AA,"&gt;"&amp;AA24,$C:$C,$C24)+1</f>
        <v>13</v>
      </c>
      <c r="AC24">
        <f>COUNTIF(AA:AA,"&gt;"&amp;AA24)+1</f>
        <v>27</v>
      </c>
      <c r="AD24">
        <v>5.92</v>
      </c>
      <c r="AE24">
        <v>14</v>
      </c>
      <c r="AF24">
        <v>111</v>
      </c>
      <c r="AG24">
        <v>12.61</v>
      </c>
      <c r="AH24">
        <v>23</v>
      </c>
      <c r="AI24">
        <v>91</v>
      </c>
      <c r="AJ24">
        <v>74.73</v>
      </c>
      <c r="AK24">
        <f>AG24+AJ24</f>
        <v>87.34</v>
      </c>
      <c r="AL24">
        <f>(AI24+AF24)*(100-AK24)/200</f>
        <v>12.786599999999996</v>
      </c>
      <c r="AM24">
        <v>1</v>
      </c>
      <c r="AN24">
        <v>4</v>
      </c>
      <c r="AO24">
        <v>1047</v>
      </c>
      <c r="AP24">
        <v>9.1</v>
      </c>
      <c r="AQ24">
        <v>1055</v>
      </c>
      <c r="AR24">
        <v>0.89</v>
      </c>
      <c r="AS24">
        <v>98.5</v>
      </c>
    </row>
    <row r="25" spans="1:45" x14ac:dyDescent="0.25">
      <c r="A25">
        <v>24</v>
      </c>
      <c r="B25" t="s">
        <v>49</v>
      </c>
      <c r="C25" t="s">
        <v>3</v>
      </c>
      <c r="D25">
        <v>35</v>
      </c>
      <c r="E25">
        <v>17</v>
      </c>
      <c r="F25">
        <v>16</v>
      </c>
      <c r="G25">
        <v>2</v>
      </c>
      <c r="H25">
        <v>36</v>
      </c>
      <c r="I25">
        <v>0.51400000000000001</v>
      </c>
      <c r="J25">
        <f>COUNTIFS(I:I,"&gt;"&amp;I25,$C:$C,$C25)+1</f>
        <v>7</v>
      </c>
      <c r="K25">
        <f>COUNTIF(I:I,"&gt;"&amp;I25)+1</f>
        <v>19</v>
      </c>
      <c r="L25">
        <v>95</v>
      </c>
      <c r="M25">
        <v>100</v>
      </c>
      <c r="N25">
        <f>L25-M25</f>
        <v>-5</v>
      </c>
      <c r="O25">
        <f>COUNTIFS(N:N,"&gt;"&amp;N25,$C:$C,$C25)+1</f>
        <v>8</v>
      </c>
      <c r="P25">
        <f>COUNTIF(N:N,"&gt;"&amp;N25)+1</f>
        <v>18</v>
      </c>
      <c r="Q25" s="1">
        <f>(AO25+AQ25)*(100-AS25)/200</f>
        <v>8.2119999999999713</v>
      </c>
      <c r="R25" s="1">
        <f>N25+Q25</f>
        <v>3.2119999999999713</v>
      </c>
      <c r="S25">
        <f>COUNTIFS(R:R,"&gt;"&amp;R25,$C:$C,$C25)+1</f>
        <v>5</v>
      </c>
      <c r="T25">
        <f>COUNTIF(R:R,"&gt;"&amp;R25)+1</f>
        <v>9</v>
      </c>
      <c r="U25">
        <v>101.25999999999999</v>
      </c>
      <c r="V25" s="1">
        <v>-1.4048999999999898</v>
      </c>
      <c r="W25" s="1">
        <f>N25+AL25</f>
        <v>-6.4048999999999898</v>
      </c>
      <c r="X25">
        <f>COUNTIFS(W:W,"&gt;"&amp;W25,$C:$C,$C25)+1</f>
        <v>9</v>
      </c>
      <c r="Y25">
        <f>COUNTIF(W:W,"&gt;"&amp;W25)+1</f>
        <v>21</v>
      </c>
      <c r="Z25">
        <v>-0.01</v>
      </c>
      <c r="AA25">
        <v>-0.12</v>
      </c>
      <c r="AB25">
        <f>COUNTIFS(AA:AA,"&gt;"&amp;AA25,$C:$C,$C25)+1</f>
        <v>8</v>
      </c>
      <c r="AC25">
        <f>COUNTIF(AA:AA,"&gt;"&amp;AA25)+1</f>
        <v>17</v>
      </c>
      <c r="AD25">
        <v>5.6</v>
      </c>
      <c r="AE25">
        <v>23</v>
      </c>
      <c r="AF25">
        <v>113</v>
      </c>
      <c r="AG25">
        <v>20.350000000000001</v>
      </c>
      <c r="AH25">
        <v>21</v>
      </c>
      <c r="AI25">
        <v>110</v>
      </c>
      <c r="AJ25">
        <v>80.91</v>
      </c>
      <c r="AK25">
        <f>AG25+AJ25</f>
        <v>101.25999999999999</v>
      </c>
      <c r="AL25">
        <f>(AI25+AF25)*(100-AK25)/200</f>
        <v>-1.4048999999999898</v>
      </c>
      <c r="AM25">
        <v>2</v>
      </c>
      <c r="AN25">
        <v>1</v>
      </c>
      <c r="AO25">
        <v>1054</v>
      </c>
      <c r="AP25">
        <v>9</v>
      </c>
      <c r="AQ25">
        <v>999</v>
      </c>
      <c r="AR25">
        <v>0.9</v>
      </c>
      <c r="AS25">
        <v>99.2</v>
      </c>
    </row>
    <row r="26" spans="1:45" x14ac:dyDescent="0.25">
      <c r="A26">
        <v>25</v>
      </c>
      <c r="B26" t="s">
        <v>50</v>
      </c>
      <c r="C26" t="s">
        <v>60</v>
      </c>
      <c r="D26">
        <v>37</v>
      </c>
      <c r="E26">
        <v>15</v>
      </c>
      <c r="F26">
        <v>17</v>
      </c>
      <c r="G26">
        <v>5</v>
      </c>
      <c r="H26">
        <v>35</v>
      </c>
      <c r="I26">
        <v>0.47299999999999998</v>
      </c>
      <c r="J26">
        <f>COUNTIFS(I:I,"&gt;"&amp;I26,$C:$C,$C26)+1</f>
        <v>13</v>
      </c>
      <c r="K26">
        <f>COUNTIF(I:I,"&gt;"&amp;I26)+1</f>
        <v>26</v>
      </c>
      <c r="L26">
        <v>87</v>
      </c>
      <c r="M26">
        <v>105</v>
      </c>
      <c r="N26">
        <f>L26-M26</f>
        <v>-18</v>
      </c>
      <c r="O26">
        <f>COUNTIFS(N:N,"&gt;"&amp;N26,$C:$C,$C26)+1</f>
        <v>14</v>
      </c>
      <c r="P26">
        <f>COUNTIF(N:N,"&gt;"&amp;N26)+1</f>
        <v>25</v>
      </c>
      <c r="Q26" s="1">
        <f>(AO26+AQ26)*(100-AS26)/200</f>
        <v>23.689999999999973</v>
      </c>
      <c r="R26" s="1">
        <f>N26+Q26</f>
        <v>5.6899999999999729</v>
      </c>
      <c r="S26">
        <f>COUNTIFS(R:R,"&gt;"&amp;R26,$C:$C,$C26)+1</f>
        <v>4</v>
      </c>
      <c r="T26">
        <f>COUNTIF(R:R,"&gt;"&amp;R26)+1</f>
        <v>7</v>
      </c>
      <c r="U26">
        <v>95.449999999999989</v>
      </c>
      <c r="V26" s="1">
        <v>4.5500000000000114</v>
      </c>
      <c r="W26" s="1">
        <f>N26+AL26</f>
        <v>-13.449999999999989</v>
      </c>
      <c r="X26">
        <f>COUNTIFS(W:W,"&gt;"&amp;W26,$C:$C,$C26)+1</f>
        <v>15</v>
      </c>
      <c r="Y26">
        <f>COUNTIF(W:W,"&gt;"&amp;W26)+1</f>
        <v>27</v>
      </c>
      <c r="Z26">
        <v>0.05</v>
      </c>
      <c r="AA26">
        <v>-0.47</v>
      </c>
      <c r="AB26">
        <f>COUNTIFS(AA:AA,"&gt;"&amp;AA26,$C:$C,$C26)+1</f>
        <v>14</v>
      </c>
      <c r="AC26">
        <f>COUNTIF(AA:AA,"&gt;"&amp;AA26)+1</f>
        <v>24</v>
      </c>
      <c r="AD26">
        <v>5.22</v>
      </c>
      <c r="AE26">
        <v>20</v>
      </c>
      <c r="AF26">
        <v>114</v>
      </c>
      <c r="AG26">
        <v>17.54</v>
      </c>
      <c r="AH26">
        <v>19</v>
      </c>
      <c r="AI26">
        <v>86</v>
      </c>
      <c r="AJ26">
        <v>77.91</v>
      </c>
      <c r="AK26">
        <f>AG26+AJ26</f>
        <v>95.449999999999989</v>
      </c>
      <c r="AL26">
        <f>(AI26+AF26)*(100-AK26)/200</f>
        <v>4.5500000000000114</v>
      </c>
      <c r="AM26">
        <v>0</v>
      </c>
      <c r="AN26">
        <v>1</v>
      </c>
      <c r="AO26">
        <v>1096</v>
      </c>
      <c r="AP26">
        <v>7.9</v>
      </c>
      <c r="AQ26">
        <v>964</v>
      </c>
      <c r="AR26">
        <v>0.89100000000000001</v>
      </c>
      <c r="AS26">
        <v>97.7</v>
      </c>
    </row>
    <row r="27" spans="1:45" x14ac:dyDescent="0.25">
      <c r="A27">
        <v>26</v>
      </c>
      <c r="B27" t="s">
        <v>51</v>
      </c>
      <c r="C27" t="s">
        <v>60</v>
      </c>
      <c r="D27">
        <v>36</v>
      </c>
      <c r="E27">
        <v>15</v>
      </c>
      <c r="F27">
        <v>17</v>
      </c>
      <c r="G27">
        <v>4</v>
      </c>
      <c r="H27">
        <v>34</v>
      </c>
      <c r="I27">
        <v>0.47199999999999998</v>
      </c>
      <c r="J27">
        <f>COUNTIFS(I:I,"&gt;"&amp;I27,$C:$C,$C27)+1</f>
        <v>14</v>
      </c>
      <c r="K27">
        <f>COUNTIF(I:I,"&gt;"&amp;I27)+1</f>
        <v>27</v>
      </c>
      <c r="L27">
        <v>84</v>
      </c>
      <c r="M27">
        <v>91</v>
      </c>
      <c r="N27">
        <f>L27-M27</f>
        <v>-7</v>
      </c>
      <c r="O27">
        <f>COUNTIFS(N:N,"&gt;"&amp;N27,$C:$C,$C27)+1</f>
        <v>12</v>
      </c>
      <c r="P27">
        <f>COUNTIF(N:N,"&gt;"&amp;N27)+1</f>
        <v>20</v>
      </c>
      <c r="Q27" s="1">
        <f>(AO27+AQ27)*(100-AS27)/200</f>
        <v>6.3029999999999404</v>
      </c>
      <c r="R27" s="1">
        <f>N27+Q27</f>
        <v>-0.69700000000005957</v>
      </c>
      <c r="S27">
        <f>COUNTIFS(R:R,"&gt;"&amp;R27,$C:$C,$C27)+1</f>
        <v>8</v>
      </c>
      <c r="T27">
        <f>COUNTIF(R:R,"&gt;"&amp;R27)+1</f>
        <v>15</v>
      </c>
      <c r="U27">
        <v>98.22999999999999</v>
      </c>
      <c r="V27" s="1">
        <v>1.7611500000000104</v>
      </c>
      <c r="W27" s="1">
        <f>N27+AL27</f>
        <v>-5.2388499999999896</v>
      </c>
      <c r="X27">
        <f>COUNTIFS(W:W,"&gt;"&amp;W27,$C:$C,$C27)+1</f>
        <v>10</v>
      </c>
      <c r="Y27">
        <f>COUNTIF(W:W,"&gt;"&amp;W27)+1</f>
        <v>18</v>
      </c>
      <c r="Z27">
        <v>0.02</v>
      </c>
      <c r="AA27">
        <v>-0.23</v>
      </c>
      <c r="AB27">
        <f>COUNTIFS(AA:AA,"&gt;"&amp;AA27,$C:$C,$C27)+1</f>
        <v>13</v>
      </c>
      <c r="AC27">
        <f>COUNTIF(AA:AA,"&gt;"&amp;AA27)+1</f>
        <v>22</v>
      </c>
      <c r="AD27">
        <v>4.97</v>
      </c>
      <c r="AE27">
        <v>22</v>
      </c>
      <c r="AF27">
        <v>111</v>
      </c>
      <c r="AG27">
        <v>19.82</v>
      </c>
      <c r="AH27">
        <v>19</v>
      </c>
      <c r="AI27">
        <v>88</v>
      </c>
      <c r="AJ27">
        <v>78.41</v>
      </c>
      <c r="AK27">
        <f>AG27+AJ27</f>
        <v>98.22999999999999</v>
      </c>
      <c r="AL27">
        <f>(AI27+AF27)*(100-AK27)/200</f>
        <v>1.7611500000000104</v>
      </c>
      <c r="AM27">
        <v>1</v>
      </c>
      <c r="AN27">
        <v>1</v>
      </c>
      <c r="AO27">
        <v>1059</v>
      </c>
      <c r="AP27">
        <v>7.9</v>
      </c>
      <c r="AQ27">
        <v>1042</v>
      </c>
      <c r="AR27">
        <v>0.91300000000000003</v>
      </c>
      <c r="AS27">
        <v>99.4</v>
      </c>
    </row>
    <row r="28" spans="1:45" x14ac:dyDescent="0.25">
      <c r="A28">
        <v>27</v>
      </c>
      <c r="B28" t="s">
        <v>52</v>
      </c>
      <c r="C28" t="s">
        <v>3</v>
      </c>
      <c r="D28">
        <v>35</v>
      </c>
      <c r="E28">
        <v>14</v>
      </c>
      <c r="F28">
        <v>15</v>
      </c>
      <c r="G28">
        <v>6</v>
      </c>
      <c r="H28">
        <v>34</v>
      </c>
      <c r="I28">
        <v>0.48599999999999999</v>
      </c>
      <c r="J28">
        <f>COUNTIFS(I:I,"&gt;"&amp;I28,$C:$C,$C28)+1</f>
        <v>13</v>
      </c>
      <c r="K28">
        <f>COUNTIF(I:I,"&gt;"&amp;I28)+1</f>
        <v>25</v>
      </c>
      <c r="L28">
        <v>66</v>
      </c>
      <c r="M28">
        <v>86</v>
      </c>
      <c r="N28">
        <f>L28-M28</f>
        <v>-20</v>
      </c>
      <c r="O28">
        <f>COUNTIFS(N:N,"&gt;"&amp;N28,$C:$C,$C28)+1</f>
        <v>12</v>
      </c>
      <c r="P28">
        <f>COUNTIF(N:N,"&gt;"&amp;N28)+1</f>
        <v>27</v>
      </c>
      <c r="Q28" s="1">
        <f>(AO28+AQ28)*(100-AS28)/200</f>
        <v>19.920000000000002</v>
      </c>
      <c r="R28" s="1">
        <f>N28+Q28</f>
        <v>-7.9999999999998295E-2</v>
      </c>
      <c r="S28">
        <f>COUNTIFS(R:R,"&gt;"&amp;R28,$C:$C,$C28)+1</f>
        <v>7</v>
      </c>
      <c r="T28">
        <f>COUNTIF(R:R,"&gt;"&amp;R28)+1</f>
        <v>13</v>
      </c>
      <c r="U28">
        <v>104.72</v>
      </c>
      <c r="V28" s="1">
        <v>-5.097599999999999</v>
      </c>
      <c r="W28" s="1">
        <f>N28+AL28</f>
        <v>-25.0976</v>
      </c>
      <c r="X28">
        <f>COUNTIFS(W:W,"&gt;"&amp;W28,$C:$C,$C28)+1</f>
        <v>14</v>
      </c>
      <c r="Y28">
        <f>COUNTIF(W:W,"&gt;"&amp;W28)+1</f>
        <v>30</v>
      </c>
      <c r="Z28">
        <v>-7.0000000000000007E-2</v>
      </c>
      <c r="AA28">
        <v>-0.64</v>
      </c>
      <c r="AB28">
        <f>COUNTIFS(AA:AA,"&gt;"&amp;AA28,$C:$C,$C28)+1</f>
        <v>14</v>
      </c>
      <c r="AC28">
        <f>COUNTIF(AA:AA,"&gt;"&amp;AA28)+1</f>
        <v>30</v>
      </c>
      <c r="AD28">
        <v>4.4000000000000004</v>
      </c>
      <c r="AE28">
        <v>16</v>
      </c>
      <c r="AF28">
        <v>94</v>
      </c>
      <c r="AG28">
        <v>17.02</v>
      </c>
      <c r="AH28">
        <v>15</v>
      </c>
      <c r="AI28">
        <v>122</v>
      </c>
      <c r="AJ28">
        <v>87.7</v>
      </c>
      <c r="AK28">
        <f>AG28+AJ28</f>
        <v>104.72</v>
      </c>
      <c r="AL28">
        <f>(AI28+AF28)*(100-AK28)/200</f>
        <v>-5.097599999999999</v>
      </c>
      <c r="AM28">
        <v>2</v>
      </c>
      <c r="AN28">
        <v>2</v>
      </c>
      <c r="AO28">
        <v>1024</v>
      </c>
      <c r="AP28">
        <v>6.4</v>
      </c>
      <c r="AQ28">
        <v>968</v>
      </c>
      <c r="AR28">
        <v>0.91100000000000003</v>
      </c>
      <c r="AS28">
        <v>98</v>
      </c>
    </row>
    <row r="29" spans="1:45" x14ac:dyDescent="0.25">
      <c r="A29">
        <v>28</v>
      </c>
      <c r="B29" t="s">
        <v>53</v>
      </c>
      <c r="C29" t="s">
        <v>60</v>
      </c>
      <c r="D29">
        <v>35</v>
      </c>
      <c r="E29">
        <v>13</v>
      </c>
      <c r="F29">
        <v>15</v>
      </c>
      <c r="G29">
        <v>7</v>
      </c>
      <c r="H29">
        <v>33</v>
      </c>
      <c r="I29">
        <v>0.47099999999999997</v>
      </c>
      <c r="J29">
        <f>COUNTIFS(I:I,"&gt;"&amp;I29,$C:$C,$C29)+1</f>
        <v>15</v>
      </c>
      <c r="K29">
        <f>COUNTIF(I:I,"&gt;"&amp;I29)+1</f>
        <v>28</v>
      </c>
      <c r="L29">
        <v>89</v>
      </c>
      <c r="M29">
        <v>96</v>
      </c>
      <c r="N29">
        <f>L29-M29</f>
        <v>-7</v>
      </c>
      <c r="O29">
        <f>COUNTIFS(N:N,"&gt;"&amp;N29,$C:$C,$C29)+1</f>
        <v>12</v>
      </c>
      <c r="P29">
        <f>COUNTIF(N:N,"&gt;"&amp;N29)+1</f>
        <v>20</v>
      </c>
      <c r="Q29" s="1">
        <f>(AO29+AQ29)*(100-AS29)/200</f>
        <v>5.3324999999999996</v>
      </c>
      <c r="R29" s="1">
        <f>N29+Q29</f>
        <v>-1.6675000000000004</v>
      </c>
      <c r="S29">
        <f>COUNTIFS(R:R,"&gt;"&amp;R29,$C:$C,$C29)+1</f>
        <v>10</v>
      </c>
      <c r="T29">
        <f>COUNTIF(R:R,"&gt;"&amp;R29)+1</f>
        <v>17</v>
      </c>
      <c r="U29">
        <v>100.36</v>
      </c>
      <c r="V29" s="1">
        <v>-0.39059999999999939</v>
      </c>
      <c r="W29" s="1">
        <f>N29+AL29</f>
        <v>-7.3905999999999992</v>
      </c>
      <c r="X29">
        <f>COUNTIFS(W:W,"&gt;"&amp;W29,$C:$C,$C29)+1</f>
        <v>13</v>
      </c>
      <c r="Y29">
        <f>COUNTIF(W:W,"&gt;"&amp;W29)+1</f>
        <v>22</v>
      </c>
      <c r="Z29">
        <v>0.11</v>
      </c>
      <c r="AA29">
        <v>-0.12</v>
      </c>
      <c r="AB29">
        <f>COUNTIFS(AA:AA,"&gt;"&amp;AA29,$C:$C,$C29)+1</f>
        <v>10</v>
      </c>
      <c r="AC29">
        <f>COUNTIF(AA:AA,"&gt;"&amp;AA29)+1</f>
        <v>17</v>
      </c>
      <c r="AD29">
        <v>5.49</v>
      </c>
      <c r="AE29">
        <v>21</v>
      </c>
      <c r="AF29">
        <v>105</v>
      </c>
      <c r="AG29">
        <v>20</v>
      </c>
      <c r="AH29">
        <v>22</v>
      </c>
      <c r="AI29">
        <v>112</v>
      </c>
      <c r="AJ29">
        <v>80.36</v>
      </c>
      <c r="AK29">
        <f>AG29+AJ29</f>
        <v>100.36</v>
      </c>
      <c r="AL29">
        <f>(AI29+AF29)*(100-AK29)/200</f>
        <v>-0.39059999999999939</v>
      </c>
      <c r="AM29">
        <v>1</v>
      </c>
      <c r="AN29">
        <v>4</v>
      </c>
      <c r="AO29">
        <v>1079</v>
      </c>
      <c r="AP29">
        <v>8.1999999999999993</v>
      </c>
      <c r="AQ29">
        <v>1054</v>
      </c>
      <c r="AR29">
        <v>0.90900000000000003</v>
      </c>
      <c r="AS29">
        <v>99.5</v>
      </c>
    </row>
    <row r="30" spans="1:45" x14ac:dyDescent="0.25">
      <c r="A30">
        <v>29</v>
      </c>
      <c r="B30" t="s">
        <v>54</v>
      </c>
      <c r="C30" t="s">
        <v>3</v>
      </c>
      <c r="D30">
        <v>38</v>
      </c>
      <c r="E30">
        <v>15</v>
      </c>
      <c r="F30">
        <v>20</v>
      </c>
      <c r="G30">
        <v>3</v>
      </c>
      <c r="H30">
        <v>33</v>
      </c>
      <c r="I30">
        <v>0.434</v>
      </c>
      <c r="J30">
        <f>COUNTIFS(I:I,"&gt;"&amp;I30,$C:$C,$C30)+1</f>
        <v>14</v>
      </c>
      <c r="K30">
        <f>COUNTIF(I:I,"&gt;"&amp;I30)+1</f>
        <v>29</v>
      </c>
      <c r="L30">
        <v>95</v>
      </c>
      <c r="M30">
        <v>118</v>
      </c>
      <c r="N30">
        <f>L30-M30</f>
        <v>-23</v>
      </c>
      <c r="O30">
        <f>COUNTIFS(N:N,"&gt;"&amp;N30,$C:$C,$C30)+1</f>
        <v>14</v>
      </c>
      <c r="P30">
        <f>COUNTIF(N:N,"&gt;"&amp;N30)+1</f>
        <v>29</v>
      </c>
      <c r="Q30" s="1">
        <f>(AO30+AQ30)*(100-AS30)/200</f>
        <v>12.666499999999935</v>
      </c>
      <c r="R30" s="1">
        <f>N30+Q30</f>
        <v>-10.333500000000065</v>
      </c>
      <c r="S30">
        <f>COUNTIFS(R:R,"&gt;"&amp;R30,$C:$C,$C30)+1</f>
        <v>13</v>
      </c>
      <c r="T30">
        <f>COUNTIF(R:R,"&gt;"&amp;R30)+1</f>
        <v>27</v>
      </c>
      <c r="U30">
        <v>96.49</v>
      </c>
      <c r="V30" s="1">
        <v>4.0014000000000056</v>
      </c>
      <c r="W30" s="1">
        <f>N30+AL30</f>
        <v>-18.998599999999996</v>
      </c>
      <c r="X30">
        <f>COUNTIFS(W:W,"&gt;"&amp;W30,$C:$C,$C30)+1</f>
        <v>13</v>
      </c>
      <c r="Y30">
        <f>COUNTIF(W:W,"&gt;"&amp;W30)+1</f>
        <v>28</v>
      </c>
      <c r="Z30">
        <v>0.05</v>
      </c>
      <c r="AA30">
        <v>-0.5</v>
      </c>
      <c r="AB30">
        <f>COUNTIFS(AA:AA,"&gt;"&amp;AA30,$C:$C,$C30)+1</f>
        <v>12</v>
      </c>
      <c r="AC30">
        <f>COUNTIF(AA:AA,"&gt;"&amp;AA30)+1</f>
        <v>26</v>
      </c>
      <c r="AD30">
        <v>5.66</v>
      </c>
      <c r="AE30">
        <v>19</v>
      </c>
      <c r="AF30">
        <v>114</v>
      </c>
      <c r="AG30">
        <v>16.670000000000002</v>
      </c>
      <c r="AH30">
        <v>23</v>
      </c>
      <c r="AI30">
        <v>114</v>
      </c>
      <c r="AJ30">
        <v>79.819999999999993</v>
      </c>
      <c r="AK30">
        <f>AG30+AJ30</f>
        <v>96.49</v>
      </c>
      <c r="AL30">
        <f>(AI30+AF30)*(100-AK30)/200</f>
        <v>4.0014000000000056</v>
      </c>
      <c r="AM30">
        <v>1</v>
      </c>
      <c r="AN30">
        <v>2</v>
      </c>
      <c r="AO30">
        <v>1111</v>
      </c>
      <c r="AP30">
        <v>8.6</v>
      </c>
      <c r="AQ30">
        <v>1192</v>
      </c>
      <c r="AR30">
        <v>0.90100000000000002</v>
      </c>
      <c r="AS30">
        <v>98.9</v>
      </c>
    </row>
    <row r="31" spans="1:45" x14ac:dyDescent="0.25">
      <c r="A31">
        <v>30</v>
      </c>
      <c r="B31" t="s">
        <v>55</v>
      </c>
      <c r="C31" t="s">
        <v>60</v>
      </c>
      <c r="D31">
        <v>39</v>
      </c>
      <c r="E31">
        <v>14</v>
      </c>
      <c r="F31">
        <v>22</v>
      </c>
      <c r="G31">
        <v>3</v>
      </c>
      <c r="H31">
        <v>31</v>
      </c>
      <c r="I31">
        <v>0.39700000000000002</v>
      </c>
      <c r="J31">
        <f>COUNTIFS(I:I,"&gt;"&amp;I31,$C:$C,$C31)+1</f>
        <v>16</v>
      </c>
      <c r="K31">
        <f>COUNTIF(I:I,"&gt;"&amp;I31)+1</f>
        <v>30</v>
      </c>
      <c r="L31">
        <v>97</v>
      </c>
      <c r="M31">
        <v>122</v>
      </c>
      <c r="N31">
        <f>L31-M31</f>
        <v>-25</v>
      </c>
      <c r="O31">
        <f>COUNTIFS(N:N,"&gt;"&amp;N31,$C:$C,$C31)+1</f>
        <v>16</v>
      </c>
      <c r="P31">
        <f>COUNTIF(N:N,"&gt;"&amp;N31)+1</f>
        <v>30</v>
      </c>
      <c r="Q31" s="1">
        <f>(AO31+AQ31)*(100-AS31)/200</f>
        <v>13.860000000000031</v>
      </c>
      <c r="R31" s="1">
        <f>N31+Q31</f>
        <v>-11.139999999999969</v>
      </c>
      <c r="S31">
        <f>COUNTIFS(R:R,"&gt;"&amp;R31,$C:$C,$C31)+1</f>
        <v>15</v>
      </c>
      <c r="T31">
        <f>COUNTIF(R:R,"&gt;"&amp;R31)+1</f>
        <v>28</v>
      </c>
      <c r="U31">
        <v>98.52</v>
      </c>
      <c r="V31" s="1">
        <v>1.9166000000000052</v>
      </c>
      <c r="W31" s="1">
        <f>N31+AL31</f>
        <v>-23.083399999999994</v>
      </c>
      <c r="X31">
        <f>COUNTIFS(W:W,"&gt;"&amp;W31,$C:$C,$C31)+1</f>
        <v>16</v>
      </c>
      <c r="Y31">
        <f>COUNTIF(W:W,"&gt;"&amp;W31)+1</f>
        <v>29</v>
      </c>
      <c r="Z31">
        <v>0.06</v>
      </c>
      <c r="AA31">
        <v>-0.57999999999999996</v>
      </c>
      <c r="AB31">
        <f>COUNTIFS(AA:AA,"&gt;"&amp;AA31,$C:$C,$C31)+1</f>
        <v>16</v>
      </c>
      <c r="AC31">
        <f>COUNTIF(AA:AA,"&gt;"&amp;AA31)+1</f>
        <v>29</v>
      </c>
      <c r="AD31">
        <v>5.67</v>
      </c>
      <c r="AE31">
        <v>21</v>
      </c>
      <c r="AF31">
        <v>121</v>
      </c>
      <c r="AG31">
        <v>17.36</v>
      </c>
      <c r="AH31">
        <v>26</v>
      </c>
      <c r="AI31">
        <v>138</v>
      </c>
      <c r="AJ31">
        <v>81.16</v>
      </c>
      <c r="AK31">
        <f>AG31+AJ31</f>
        <v>98.52</v>
      </c>
      <c r="AL31">
        <f>(AI31+AF31)*(100-AK31)/200</f>
        <v>1.9166000000000052</v>
      </c>
      <c r="AM31">
        <v>1</v>
      </c>
      <c r="AN31">
        <v>1</v>
      </c>
      <c r="AO31">
        <v>1124</v>
      </c>
      <c r="AP31">
        <v>8.6</v>
      </c>
      <c r="AQ31">
        <v>1186</v>
      </c>
      <c r="AR31">
        <v>0.89700000000000002</v>
      </c>
      <c r="AS31">
        <v>98.8</v>
      </c>
    </row>
  </sheetData>
  <autoFilter ref="A1:AS31">
    <sortState ref="A2:AS31">
      <sortCondition ref="A1:A3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B19" sqref="B19"/>
    </sheetView>
  </sheetViews>
  <sheetFormatPr defaultRowHeight="15" x14ac:dyDescent="0.25"/>
  <cols>
    <col min="1" max="1" width="20" bestFit="1" customWidth="1"/>
    <col min="2" max="2" width="4" bestFit="1" customWidth="1"/>
    <col min="3" max="4" width="3" bestFit="1" customWidth="1"/>
    <col min="5" max="5" width="4.140625" bestFit="1" customWidth="1"/>
    <col min="6" max="6" width="3.5703125" hidden="1" customWidth="1"/>
    <col min="7" max="7" width="4.42578125" hidden="1" customWidth="1"/>
    <col min="8" max="8" width="5.28515625" style="5" bestFit="1" customWidth="1"/>
    <col min="9" max="9" width="5.5703125" style="5" hidden="1" customWidth="1"/>
    <col min="10" max="13" width="4.5703125" hidden="1" customWidth="1"/>
    <col min="14" max="14" width="4.7109375" bestFit="1" customWidth="1"/>
    <col min="15" max="15" width="5.28515625" bestFit="1" customWidth="1"/>
  </cols>
  <sheetData>
    <row r="1" spans="1:15" x14ac:dyDescent="0.25">
      <c r="A1" t="s">
        <v>66</v>
      </c>
      <c r="B1" t="s">
        <v>2</v>
      </c>
      <c r="C1" t="s">
        <v>67</v>
      </c>
      <c r="D1" t="s">
        <v>68</v>
      </c>
      <c r="E1" t="s">
        <v>6</v>
      </c>
      <c r="F1" t="s">
        <v>69</v>
      </c>
      <c r="G1" t="s">
        <v>70</v>
      </c>
      <c r="H1" s="5" t="s">
        <v>71</v>
      </c>
      <c r="J1" t="s">
        <v>72</v>
      </c>
      <c r="K1" t="s">
        <v>16</v>
      </c>
      <c r="L1" t="s">
        <v>73</v>
      </c>
      <c r="M1" t="s">
        <v>20</v>
      </c>
      <c r="N1" t="s">
        <v>74</v>
      </c>
      <c r="O1" t="s">
        <v>75</v>
      </c>
    </row>
    <row r="2" spans="1:15" x14ac:dyDescent="0.25">
      <c r="A2" t="s">
        <v>76</v>
      </c>
      <c r="B2">
        <v>38</v>
      </c>
      <c r="C2">
        <v>14</v>
      </c>
      <c r="D2">
        <v>21</v>
      </c>
      <c r="E2">
        <v>35</v>
      </c>
      <c r="F2">
        <v>10</v>
      </c>
      <c r="G2">
        <v>18</v>
      </c>
      <c r="H2" s="4">
        <f>19+32/60</f>
        <v>19.533333333333335</v>
      </c>
      <c r="I2" s="4">
        <f>H2*B2</f>
        <v>742.26666666666677</v>
      </c>
      <c r="J2">
        <v>3</v>
      </c>
      <c r="K2">
        <v>7</v>
      </c>
      <c r="L2">
        <v>0</v>
      </c>
      <c r="M2">
        <v>0</v>
      </c>
      <c r="N2">
        <v>98</v>
      </c>
      <c r="O2">
        <v>14.3</v>
      </c>
    </row>
    <row r="3" spans="1:15" x14ac:dyDescent="0.25">
      <c r="A3" t="s">
        <v>77</v>
      </c>
      <c r="B3">
        <v>38</v>
      </c>
      <c r="C3">
        <v>16</v>
      </c>
      <c r="D3">
        <v>13</v>
      </c>
      <c r="E3">
        <v>29</v>
      </c>
      <c r="F3">
        <v>4</v>
      </c>
      <c r="G3">
        <v>25</v>
      </c>
      <c r="H3" s="4">
        <f>16+42/60</f>
        <v>16.7</v>
      </c>
      <c r="I3" s="4">
        <f t="shared" ref="I3:I6" si="0">H3*B3</f>
        <v>634.6</v>
      </c>
      <c r="J3">
        <v>6</v>
      </c>
      <c r="K3">
        <v>7</v>
      </c>
      <c r="L3">
        <v>0</v>
      </c>
      <c r="M3">
        <v>0</v>
      </c>
      <c r="N3">
        <v>95</v>
      </c>
      <c r="O3">
        <v>16.8</v>
      </c>
    </row>
    <row r="4" spans="1:15" x14ac:dyDescent="0.25">
      <c r="A4" t="s">
        <v>78</v>
      </c>
      <c r="B4">
        <v>38</v>
      </c>
      <c r="C4">
        <v>9</v>
      </c>
      <c r="D4">
        <v>19</v>
      </c>
      <c r="E4">
        <v>28</v>
      </c>
      <c r="F4">
        <v>3</v>
      </c>
      <c r="G4">
        <v>22</v>
      </c>
      <c r="H4" s="4">
        <f>19+13/60</f>
        <v>19.216666666666665</v>
      </c>
      <c r="I4" s="4">
        <f t="shared" si="0"/>
        <v>730.23333333333323</v>
      </c>
      <c r="J4">
        <v>2</v>
      </c>
      <c r="K4">
        <v>7</v>
      </c>
      <c r="L4">
        <v>1</v>
      </c>
      <c r="M4">
        <v>0</v>
      </c>
      <c r="N4">
        <v>78</v>
      </c>
      <c r="O4">
        <v>11.5</v>
      </c>
    </row>
    <row r="5" spans="1:15" x14ac:dyDescent="0.25">
      <c r="A5" t="s">
        <v>79</v>
      </c>
      <c r="B5">
        <v>36</v>
      </c>
      <c r="C5">
        <v>13</v>
      </c>
      <c r="D5">
        <v>12</v>
      </c>
      <c r="E5">
        <v>25</v>
      </c>
      <c r="F5">
        <v>9</v>
      </c>
      <c r="G5">
        <v>13</v>
      </c>
      <c r="H5" s="4">
        <f>19+56/60</f>
        <v>19.933333333333334</v>
      </c>
      <c r="I5" s="4">
        <f t="shared" si="0"/>
        <v>717.6</v>
      </c>
      <c r="J5">
        <v>2</v>
      </c>
      <c r="K5">
        <v>1</v>
      </c>
      <c r="L5">
        <v>2</v>
      </c>
      <c r="M5">
        <v>0</v>
      </c>
      <c r="N5">
        <v>72</v>
      </c>
      <c r="O5">
        <v>18.100000000000001</v>
      </c>
    </row>
    <row r="6" spans="1:15" x14ac:dyDescent="0.25">
      <c r="A6" t="s">
        <v>80</v>
      </c>
      <c r="B6">
        <v>30</v>
      </c>
      <c r="C6">
        <v>6</v>
      </c>
      <c r="D6">
        <v>12</v>
      </c>
      <c r="E6">
        <v>18</v>
      </c>
      <c r="F6">
        <v>7</v>
      </c>
      <c r="G6">
        <v>10</v>
      </c>
      <c r="H6" s="4">
        <f>20+7/60</f>
        <v>20.116666666666667</v>
      </c>
      <c r="I6" s="4">
        <f t="shared" si="0"/>
        <v>603.5</v>
      </c>
      <c r="J6">
        <v>4</v>
      </c>
      <c r="K6">
        <v>2</v>
      </c>
      <c r="L6">
        <v>1</v>
      </c>
      <c r="M6">
        <v>1</v>
      </c>
      <c r="N6">
        <v>43</v>
      </c>
      <c r="O6">
        <v>14</v>
      </c>
    </row>
    <row r="7" spans="1:15" x14ac:dyDescent="0.25">
      <c r="A7" t="s">
        <v>81</v>
      </c>
      <c r="B7">
        <f>SUM(B2:B6)</f>
        <v>180</v>
      </c>
      <c r="C7">
        <f t="shared" ref="C7:G7" si="1">SUM(C2:C6)</f>
        <v>58</v>
      </c>
      <c r="D7">
        <f t="shared" si="1"/>
        <v>77</v>
      </c>
      <c r="E7">
        <f t="shared" si="1"/>
        <v>135</v>
      </c>
      <c r="F7">
        <f t="shared" si="1"/>
        <v>33</v>
      </c>
      <c r="G7">
        <f t="shared" si="1"/>
        <v>88</v>
      </c>
      <c r="H7" s="4">
        <f>SUM(I2:I6)/B7</f>
        <v>19.045555555555556</v>
      </c>
      <c r="J7">
        <f t="shared" ref="J7" si="2">SUM(J2:J6)</f>
        <v>17</v>
      </c>
      <c r="K7">
        <f t="shared" ref="K7" si="3">SUM(K2:K6)</f>
        <v>24</v>
      </c>
      <c r="L7">
        <f t="shared" ref="L7" si="4">SUM(L2:L6)</f>
        <v>4</v>
      </c>
      <c r="M7">
        <f t="shared" ref="M7" si="5">SUM(M2:M6)</f>
        <v>1</v>
      </c>
      <c r="N7">
        <f t="shared" ref="N7" si="6">SUM(N2:N6)</f>
        <v>386</v>
      </c>
      <c r="O7" s="4">
        <f>C7/N7*100</f>
        <v>15.025906735751295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9" sqref="E19"/>
    </sheetView>
  </sheetViews>
  <sheetFormatPr defaultRowHeight="15" x14ac:dyDescent="0.25"/>
  <sheetData>
    <row r="1" spans="1:9" x14ac:dyDescent="0.25">
      <c r="A1" t="s">
        <v>1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</row>
    <row r="2" spans="1:9" x14ac:dyDescent="0.25">
      <c r="A2" t="s">
        <v>90</v>
      </c>
      <c r="B2" t="s">
        <v>91</v>
      </c>
      <c r="C2">
        <v>7</v>
      </c>
      <c r="D2">
        <v>9.5</v>
      </c>
      <c r="E2">
        <v>-34</v>
      </c>
      <c r="F2">
        <v>6.5</v>
      </c>
      <c r="G2">
        <v>61.8</v>
      </c>
      <c r="H2">
        <v>0</v>
      </c>
      <c r="I2">
        <v>9.8000000000000007</v>
      </c>
    </row>
    <row r="3" spans="1:9" x14ac:dyDescent="0.25">
      <c r="A3" t="s">
        <v>13</v>
      </c>
      <c r="B3" t="s">
        <v>91</v>
      </c>
      <c r="C3">
        <v>7</v>
      </c>
      <c r="D3">
        <v>89.7</v>
      </c>
      <c r="E3">
        <v>23</v>
      </c>
      <c r="F3">
        <v>40.1</v>
      </c>
      <c r="G3">
        <v>4.5999999999999996</v>
      </c>
      <c r="H3">
        <v>6.2</v>
      </c>
      <c r="I3">
        <v>0</v>
      </c>
    </row>
    <row r="4" spans="1:9" x14ac:dyDescent="0.25">
      <c r="A4" t="s">
        <v>90</v>
      </c>
      <c r="B4" t="s">
        <v>92</v>
      </c>
      <c r="C4">
        <v>38</v>
      </c>
      <c r="D4">
        <v>11.9</v>
      </c>
      <c r="E4">
        <v>-154</v>
      </c>
      <c r="F4">
        <v>7.3</v>
      </c>
      <c r="G4">
        <v>54.3</v>
      </c>
      <c r="H4">
        <v>0.9</v>
      </c>
      <c r="I4">
        <v>5.5</v>
      </c>
    </row>
    <row r="5" spans="1:9" x14ac:dyDescent="0.25">
      <c r="A5" t="s">
        <v>13</v>
      </c>
      <c r="B5" t="s">
        <v>92</v>
      </c>
      <c r="C5">
        <v>38</v>
      </c>
      <c r="D5">
        <v>84.6</v>
      </c>
      <c r="E5">
        <v>126</v>
      </c>
      <c r="F5">
        <v>47</v>
      </c>
      <c r="G5">
        <v>8.5</v>
      </c>
      <c r="H5">
        <v>6.7</v>
      </c>
      <c r="I5"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Top 5</vt:lpstr>
      <vt:lpstr>Zajac 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cjtdevil</cp:lastModifiedBy>
  <dcterms:created xsi:type="dcterms:W3CDTF">2015-12-31T06:39:39Z</dcterms:created>
  <dcterms:modified xsi:type="dcterms:W3CDTF">2015-12-31T18:40:11Z</dcterms:modified>
</cp:coreProperties>
</file>